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120" activeTab="2"/>
  </bookViews>
  <sheets>
    <sheet name="Übersicht 2,5%" sheetId="1" r:id="rId1"/>
    <sheet name="Kapitalbedarf 2,5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<sst xmlns="http://schemas.openxmlformats.org/spreadsheetml/2006/main" count="28" uniqueCount="24">
  <si>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JG</t>
  </si>
  <si>
    <t>m</t>
  </si>
  <si>
    <t>w</t>
  </si>
  <si>
    <t>Alter</t>
  </si>
  <si>
    <t>uni</t>
  </si>
  <si>
    <t>Inflation</t>
  </si>
  <si>
    <t>Kapitalzins</t>
  </si>
  <si>
    <t>BW</t>
  </si>
  <si>
    <t>kumuliert</t>
  </si>
  <si>
    <t>Kaufkraft</t>
  </si>
  <si>
    <t>Lebenserwartung</t>
  </si>
  <si>
    <t>real Rente</t>
  </si>
  <si>
    <t>Kapitalbedarf</t>
  </si>
  <si>
    <t>mtl</t>
  </si>
  <si>
    <t>bei 7%</t>
  </si>
  <si>
    <t>zu Rentenbeginn</t>
  </si>
  <si>
    <t>heute</t>
  </si>
  <si>
    <t>Rentenbezugszeit</t>
  </si>
  <si>
    <t>Renten-beginn</t>
  </si>
  <si>
    <t>mtl.</t>
  </si>
  <si>
    <t>bei 4%</t>
  </si>
  <si>
    <t>Kapitalbedarf bei 2,5% Inflation je 100.- € Kaufkraftrente</t>
  </si>
  <si>
    <t>R. B.</t>
  </si>
  <si>
    <t>Kapitalbedarf für eine private Zusatzrente ab dem gesetzlichgen Rentenbeginn bei 2,5 % Inflation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</si>
</sst>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  <numFmt numFmtId="174" formatCode="#,##0\ &quot;€&quot;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74" fontId="2" fillId="0" borderId="7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174" fontId="2" fillId="0" borderId="9" xfId="0" applyNumberFormat="1" applyFont="1" applyBorder="1" applyAlignment="1">
      <alignment/>
    </xf>
    <xf numFmtId="6" fontId="3" fillId="0" borderId="5" xfId="0" applyNumberFormat="1" applyFont="1" applyBorder="1" applyAlignment="1">
      <alignment horizontal="center"/>
    </xf>
    <xf numFmtId="174" fontId="2" fillId="0" borderId="5" xfId="0" applyNumberFormat="1" applyFont="1" applyBorder="1" applyAlignment="1">
      <alignment/>
    </xf>
    <xf numFmtId="9" fontId="2" fillId="0" borderId="9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2" fontId="2" fillId="2" borderId="8" xfId="0" applyNumberFormat="1" applyFont="1" applyFill="1" applyBorder="1" applyAlignment="1">
      <alignment horizontal="center"/>
    </xf>
    <xf numFmtId="174" fontId="2" fillId="2" borderId="8" xfId="0" applyNumberFormat="1" applyFont="1" applyFill="1" applyBorder="1" applyAlignment="1">
      <alignment/>
    </xf>
    <xf numFmtId="174" fontId="2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A69" sqref="A69:N69"/>
    </sheetView>
  </sheetViews>
  <sheetFormatPr defaultColWidth="11.421875" defaultRowHeight="12.75"/>
  <cols>
    <col min="1" max="1" width="5.28125" style="6" customWidth="1"/>
    <col min="2" max="2" width="5.28125" style="5" customWidth="1"/>
    <col min="3" max="5" width="5.7109375" style="6" customWidth="1"/>
    <col min="6" max="6" width="7.7109375" style="5" customWidth="1"/>
    <col min="7" max="9" width="5.7109375" style="6" customWidth="1"/>
    <col min="10" max="11" width="8.28125" style="6" customWidth="1"/>
    <col min="12" max="12" width="12.28125" style="6" customWidth="1"/>
    <col min="13" max="14" width="7.8515625" style="6" bestFit="1" customWidth="1"/>
    <col min="15" max="16384" width="11.421875" style="6" customWidth="1"/>
  </cols>
  <sheetData>
    <row r="1" spans="1:14" ht="1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ht="6.75" customHeight="1"/>
    <row r="3" spans="1:16" ht="12">
      <c r="A3" s="58">
        <v>2008</v>
      </c>
      <c r="B3" s="59"/>
      <c r="C3" s="60" t="s">
        <v>10</v>
      </c>
      <c r="D3" s="61"/>
      <c r="E3" s="62"/>
      <c r="F3" s="63" t="s">
        <v>18</v>
      </c>
      <c r="G3" s="60" t="s">
        <v>17</v>
      </c>
      <c r="H3" s="61"/>
      <c r="I3" s="62"/>
      <c r="J3" s="13" t="s">
        <v>9</v>
      </c>
      <c r="K3" s="14" t="s">
        <v>11</v>
      </c>
      <c r="L3" s="14" t="s">
        <v>12</v>
      </c>
      <c r="M3" s="22" t="s">
        <v>19</v>
      </c>
      <c r="N3" s="22" t="s">
        <v>13</v>
      </c>
      <c r="P3" s="7"/>
    </row>
    <row r="4" spans="1:18" ht="12">
      <c r="A4" s="16" t="s">
        <v>3</v>
      </c>
      <c r="B4" s="12" t="s">
        <v>0</v>
      </c>
      <c r="C4" s="16" t="s">
        <v>1</v>
      </c>
      <c r="D4" s="15" t="s">
        <v>2</v>
      </c>
      <c r="E4" s="12" t="s">
        <v>4</v>
      </c>
      <c r="F4" s="64"/>
      <c r="G4" s="16" t="s">
        <v>1</v>
      </c>
      <c r="H4" s="15" t="s">
        <v>2</v>
      </c>
      <c r="I4" s="12" t="s">
        <v>4</v>
      </c>
      <c r="J4" s="15" t="s">
        <v>16</v>
      </c>
      <c r="K4" s="15"/>
      <c r="L4" s="29" t="s">
        <v>15</v>
      </c>
      <c r="M4" s="31" t="s">
        <v>20</v>
      </c>
      <c r="N4" s="31" t="s">
        <v>14</v>
      </c>
      <c r="O4" s="7"/>
      <c r="Q4" s="7"/>
      <c r="R4" s="7"/>
    </row>
    <row r="5" spans="1:18" ht="12">
      <c r="A5" s="10">
        <f>$A$3-B5</f>
        <v>65</v>
      </c>
      <c r="B5" s="11">
        <v>1943</v>
      </c>
      <c r="C5" s="17">
        <v>89</v>
      </c>
      <c r="D5" s="8">
        <v>92.5</v>
      </c>
      <c r="E5" s="18">
        <f aca="true" t="shared" si="0" ref="E5:E68">(C5+D5)/2</f>
        <v>90.75</v>
      </c>
      <c r="F5" s="23">
        <v>65</v>
      </c>
      <c r="G5" s="17">
        <f>C5-F5</f>
        <v>24</v>
      </c>
      <c r="H5" s="8">
        <f>D5-F5</f>
        <v>27.5</v>
      </c>
      <c r="I5" s="18">
        <f>(G5+H5)/2</f>
        <v>25.75</v>
      </c>
      <c r="J5" s="25">
        <v>100</v>
      </c>
      <c r="K5" s="26">
        <f>J5</f>
        <v>100</v>
      </c>
      <c r="L5" s="26">
        <f>PV(3%/12,(I5*1.275)*12,K5,0)*-1</f>
        <v>25043.124737892744</v>
      </c>
      <c r="M5" s="25">
        <f>PMT(4%/12,1,0,N5)*-1</f>
        <v>25043.124737892063</v>
      </c>
      <c r="N5" s="27">
        <f>PMT(7%/12,1,0,L5)*-1</f>
        <v>25043.124737892642</v>
      </c>
      <c r="O5" s="9"/>
      <c r="P5" s="9"/>
      <c r="Q5" s="9"/>
      <c r="R5" s="9"/>
    </row>
    <row r="6" spans="1:18" ht="12">
      <c r="A6" s="10">
        <f>$A$3-B6</f>
        <v>64</v>
      </c>
      <c r="B6" s="11">
        <v>1944</v>
      </c>
      <c r="C6" s="17">
        <v>89.4</v>
      </c>
      <c r="D6" s="8">
        <v>93.1</v>
      </c>
      <c r="E6" s="18">
        <f t="shared" si="0"/>
        <v>91.25</v>
      </c>
      <c r="F6" s="23">
        <v>65</v>
      </c>
      <c r="G6" s="17">
        <f aca="true" t="shared" si="1" ref="G6:G51">C6-F6</f>
        <v>24.400000000000006</v>
      </c>
      <c r="H6" s="8">
        <f aca="true" t="shared" si="2" ref="H6:H51">D6-F6</f>
        <v>28.099999999999994</v>
      </c>
      <c r="I6" s="18">
        <f aca="true" t="shared" si="3" ref="I6:I51">(G6+H6)/2</f>
        <v>26.25</v>
      </c>
      <c r="J6" s="27">
        <f>J5</f>
        <v>100</v>
      </c>
      <c r="K6" s="26">
        <f>$K$5*(1.025^(F6-($A$3-B6)))</f>
        <v>102.49999999999999</v>
      </c>
      <c r="L6" s="26">
        <f aca="true" t="shared" si="4" ref="L6:L69">PV(3%/12,(I6*1.275)*12,K6,0)*-1</f>
        <v>25959.259435855263</v>
      </c>
      <c r="M6" s="27">
        <f>PMT(4%/12,(F6-A6)*12,0,L6)*-1</f>
        <v>2123.897589164463</v>
      </c>
      <c r="N6" s="27">
        <f>PMT(7%/12,(F6-A6)*12,0,L6)*-1</f>
        <v>2094.7412367261145</v>
      </c>
      <c r="O6" s="9"/>
      <c r="P6" s="9"/>
      <c r="Q6" s="9"/>
      <c r="R6" s="9"/>
    </row>
    <row r="7" spans="1:18" ht="12">
      <c r="A7" s="10">
        <v>63</v>
      </c>
      <c r="B7" s="11">
        <v>1945</v>
      </c>
      <c r="C7" s="17">
        <v>89.5</v>
      </c>
      <c r="D7" s="8">
        <v>93.3</v>
      </c>
      <c r="E7" s="18">
        <f t="shared" si="0"/>
        <v>91.4</v>
      </c>
      <c r="F7" s="23">
        <v>65</v>
      </c>
      <c r="G7" s="17">
        <f t="shared" si="1"/>
        <v>24.5</v>
      </c>
      <c r="H7" s="8">
        <f t="shared" si="2"/>
        <v>28.299999999999997</v>
      </c>
      <c r="I7" s="18">
        <f t="shared" si="3"/>
        <v>26.4</v>
      </c>
      <c r="J7" s="27">
        <f aca="true" t="shared" si="5" ref="J7:J69">J6</f>
        <v>100</v>
      </c>
      <c r="K7" s="26">
        <f aca="true" t="shared" si="6" ref="K7:K69">$K$5*(1.025^(F7-($A$3-B7)))</f>
        <v>105.06249999999999</v>
      </c>
      <c r="L7" s="26">
        <f t="shared" si="4"/>
        <v>26696.331558125552</v>
      </c>
      <c r="M7" s="27">
        <f aca="true" t="shared" si="7" ref="M7:M69">PMT(4%/12,(F7-A7)*12,0,L7)*-1</f>
        <v>1070.298348296333</v>
      </c>
      <c r="N7" s="27">
        <f aca="true" t="shared" si="8" ref="N7:N69">PMT(7%/12,(F7-A7)*12,0,L7)*-1</f>
        <v>1039.5350156942377</v>
      </c>
      <c r="O7" s="9"/>
      <c r="P7" s="9"/>
      <c r="Q7" s="9"/>
      <c r="R7" s="9"/>
    </row>
    <row r="8" spans="1:18" ht="12">
      <c r="A8" s="10">
        <f>$A$3-B8</f>
        <v>62</v>
      </c>
      <c r="B8" s="11">
        <v>1946</v>
      </c>
      <c r="C8" s="17">
        <v>89.7</v>
      </c>
      <c r="D8" s="8">
        <v>93.5</v>
      </c>
      <c r="E8" s="18">
        <f t="shared" si="0"/>
        <v>91.6</v>
      </c>
      <c r="F8" s="23">
        <v>65</v>
      </c>
      <c r="G8" s="17">
        <f t="shared" si="1"/>
        <v>24.700000000000003</v>
      </c>
      <c r="H8" s="8">
        <f t="shared" si="2"/>
        <v>28.5</v>
      </c>
      <c r="I8" s="18">
        <f t="shared" si="3"/>
        <v>26.6</v>
      </c>
      <c r="J8" s="27">
        <f t="shared" si="5"/>
        <v>100</v>
      </c>
      <c r="K8" s="26">
        <f t="shared" si="6"/>
        <v>107.68906249999999</v>
      </c>
      <c r="L8" s="26">
        <f t="shared" si="4"/>
        <v>27483.32833663225</v>
      </c>
      <c r="M8" s="27">
        <f t="shared" si="7"/>
        <v>719.8062792934318</v>
      </c>
      <c r="N8" s="27">
        <f t="shared" si="8"/>
        <v>688.2859759359917</v>
      </c>
      <c r="O8" s="9"/>
      <c r="P8" s="9"/>
      <c r="Q8" s="9"/>
      <c r="R8" s="9"/>
    </row>
    <row r="9" spans="1:18" ht="12">
      <c r="A9" s="10">
        <v>61</v>
      </c>
      <c r="B9" s="11">
        <v>1947</v>
      </c>
      <c r="C9" s="17">
        <v>89.9</v>
      </c>
      <c r="D9" s="8">
        <v>93.7</v>
      </c>
      <c r="E9" s="18">
        <f t="shared" si="0"/>
        <v>91.80000000000001</v>
      </c>
      <c r="F9" s="23">
        <v>65</v>
      </c>
      <c r="G9" s="17">
        <f t="shared" si="1"/>
        <v>24.900000000000006</v>
      </c>
      <c r="H9" s="8">
        <f t="shared" si="2"/>
        <v>28.700000000000003</v>
      </c>
      <c r="I9" s="18">
        <f t="shared" si="3"/>
        <v>26.800000000000004</v>
      </c>
      <c r="J9" s="27">
        <f t="shared" si="5"/>
        <v>100</v>
      </c>
      <c r="K9" s="26">
        <f t="shared" si="6"/>
        <v>110.38128906249997</v>
      </c>
      <c r="L9" s="26">
        <f t="shared" si="4"/>
        <v>28292.056762551052</v>
      </c>
      <c r="M9" s="27">
        <f t="shared" si="7"/>
        <v>544.5010396922484</v>
      </c>
      <c r="N9" s="27">
        <f t="shared" si="8"/>
        <v>512.4515154582202</v>
      </c>
      <c r="O9" s="9"/>
      <c r="P9" s="9"/>
      <c r="Q9" s="9"/>
      <c r="R9" s="9"/>
    </row>
    <row r="10" spans="1:18" ht="12">
      <c r="A10" s="32">
        <f>$A$3-B10</f>
        <v>60</v>
      </c>
      <c r="B10" s="33">
        <v>1948</v>
      </c>
      <c r="C10" s="34">
        <v>90.1</v>
      </c>
      <c r="D10" s="35">
        <v>93.8</v>
      </c>
      <c r="E10" s="36">
        <f t="shared" si="0"/>
        <v>91.94999999999999</v>
      </c>
      <c r="F10" s="38">
        <v>65</v>
      </c>
      <c r="G10" s="34">
        <f t="shared" si="1"/>
        <v>25.099999999999994</v>
      </c>
      <c r="H10" s="35">
        <f t="shared" si="2"/>
        <v>28.799999999999997</v>
      </c>
      <c r="I10" s="36">
        <f t="shared" si="3"/>
        <v>26.949999999999996</v>
      </c>
      <c r="J10" s="39">
        <f t="shared" si="5"/>
        <v>100</v>
      </c>
      <c r="K10" s="40">
        <f t="shared" si="6"/>
        <v>113.14082128906247</v>
      </c>
      <c r="L10" s="40">
        <f t="shared" si="4"/>
        <v>29092.249745591802</v>
      </c>
      <c r="M10" s="39">
        <f t="shared" si="7"/>
        <v>438.8038932583558</v>
      </c>
      <c r="N10" s="39">
        <f t="shared" si="8"/>
        <v>406.3566230152761</v>
      </c>
      <c r="O10" s="9"/>
      <c r="P10" s="9"/>
      <c r="Q10" s="9"/>
      <c r="R10" s="9"/>
    </row>
    <row r="11" spans="1:18" ht="12">
      <c r="A11" s="10">
        <v>59</v>
      </c>
      <c r="B11" s="11">
        <v>1949</v>
      </c>
      <c r="C11" s="17">
        <v>90.3</v>
      </c>
      <c r="D11" s="8">
        <v>94</v>
      </c>
      <c r="E11" s="18">
        <f t="shared" si="0"/>
        <v>92.15</v>
      </c>
      <c r="F11" s="23">
        <v>65.3</v>
      </c>
      <c r="G11" s="17">
        <f t="shared" si="1"/>
        <v>25</v>
      </c>
      <c r="H11" s="8">
        <f t="shared" si="2"/>
        <v>28.700000000000003</v>
      </c>
      <c r="I11" s="18">
        <f t="shared" si="3"/>
        <v>26.85</v>
      </c>
      <c r="J11" s="27">
        <f t="shared" si="5"/>
        <v>100</v>
      </c>
      <c r="K11" s="26">
        <f t="shared" si="6"/>
        <v>116.83160742576939</v>
      </c>
      <c r="L11" s="26">
        <f t="shared" si="4"/>
        <v>29977.386243817513</v>
      </c>
      <c r="M11" s="27">
        <f t="shared" si="7"/>
        <v>349.3171940885358</v>
      </c>
      <c r="N11" s="27">
        <f t="shared" si="8"/>
        <v>316.63482017146373</v>
      </c>
      <c r="O11" s="9"/>
      <c r="P11" s="9"/>
      <c r="Q11" s="9"/>
      <c r="R11" s="9"/>
    </row>
    <row r="12" spans="1:18" ht="12">
      <c r="A12" s="10">
        <f>$A$3-B12</f>
        <v>58</v>
      </c>
      <c r="B12" s="11">
        <v>1950</v>
      </c>
      <c r="C12" s="17">
        <v>90.5</v>
      </c>
      <c r="D12" s="8">
        <v>94.2</v>
      </c>
      <c r="E12" s="18">
        <f t="shared" si="0"/>
        <v>92.35</v>
      </c>
      <c r="F12" s="23">
        <v>65.3</v>
      </c>
      <c r="G12" s="17">
        <f t="shared" si="1"/>
        <v>25.200000000000003</v>
      </c>
      <c r="H12" s="8">
        <f t="shared" si="2"/>
        <v>28.900000000000006</v>
      </c>
      <c r="I12" s="18">
        <f t="shared" si="3"/>
        <v>27.050000000000004</v>
      </c>
      <c r="J12" s="27">
        <f t="shared" si="5"/>
        <v>100</v>
      </c>
      <c r="K12" s="26">
        <f t="shared" si="6"/>
        <v>119.75239761141361</v>
      </c>
      <c r="L12" s="26">
        <f t="shared" si="4"/>
        <v>30857.53909318597</v>
      </c>
      <c r="M12" s="27">
        <f t="shared" si="7"/>
        <v>303.90774185988397</v>
      </c>
      <c r="N12" s="27">
        <f t="shared" si="8"/>
        <v>270.89023408855104</v>
      </c>
      <c r="O12" s="9"/>
      <c r="P12" s="9"/>
      <c r="Q12" s="9"/>
      <c r="R12" s="9"/>
    </row>
    <row r="13" spans="1:18" ht="12">
      <c r="A13" s="10">
        <v>57</v>
      </c>
      <c r="B13" s="11">
        <v>1951</v>
      </c>
      <c r="C13" s="17">
        <v>90.7</v>
      </c>
      <c r="D13" s="8">
        <v>94.4</v>
      </c>
      <c r="E13" s="18">
        <f t="shared" si="0"/>
        <v>92.55000000000001</v>
      </c>
      <c r="F13" s="23">
        <v>65.4</v>
      </c>
      <c r="G13" s="17">
        <f t="shared" si="1"/>
        <v>25.299999999999997</v>
      </c>
      <c r="H13" s="8">
        <f t="shared" si="2"/>
        <v>29</v>
      </c>
      <c r="I13" s="18">
        <f t="shared" si="3"/>
        <v>27.15</v>
      </c>
      <c r="J13" s="27">
        <f t="shared" si="5"/>
        <v>100</v>
      </c>
      <c r="K13" s="26">
        <f t="shared" si="6"/>
        <v>123.04967452212398</v>
      </c>
      <c r="L13" s="26">
        <f t="shared" si="4"/>
        <v>31773.949122199236</v>
      </c>
      <c r="M13" s="27">
        <f t="shared" si="7"/>
        <v>265.741338428134</v>
      </c>
      <c r="N13" s="27">
        <f t="shared" si="8"/>
        <v>232.46643322037698</v>
      </c>
      <c r="O13" s="9"/>
      <c r="P13" s="9"/>
      <c r="Q13" s="9"/>
      <c r="R13" s="9"/>
    </row>
    <row r="14" spans="1:18" ht="12">
      <c r="A14" s="10">
        <f>$A$3-B14</f>
        <v>56</v>
      </c>
      <c r="B14" s="11">
        <v>1952</v>
      </c>
      <c r="C14" s="17">
        <v>90.8</v>
      </c>
      <c r="D14" s="8">
        <v>94.6</v>
      </c>
      <c r="E14" s="18">
        <f t="shared" si="0"/>
        <v>92.69999999999999</v>
      </c>
      <c r="F14" s="23">
        <v>65.5</v>
      </c>
      <c r="G14" s="17">
        <f t="shared" si="1"/>
        <v>25.299999999999997</v>
      </c>
      <c r="H14" s="8">
        <f t="shared" si="2"/>
        <v>29.099999999999994</v>
      </c>
      <c r="I14" s="18">
        <f t="shared" si="3"/>
        <v>27.199999999999996</v>
      </c>
      <c r="J14" s="27">
        <f t="shared" si="5"/>
        <v>100</v>
      </c>
      <c r="K14" s="26">
        <f t="shared" si="6"/>
        <v>126.43773905164413</v>
      </c>
      <c r="L14" s="26">
        <f t="shared" si="4"/>
        <v>32683.025399647235</v>
      </c>
      <c r="M14" s="27">
        <f t="shared" si="7"/>
        <v>236.13495797259515</v>
      </c>
      <c r="N14" s="27">
        <f t="shared" si="8"/>
        <v>202.6612441497038</v>
      </c>
      <c r="O14" s="9"/>
      <c r="P14" s="9"/>
      <c r="Q14" s="9"/>
      <c r="R14" s="9"/>
    </row>
    <row r="15" spans="1:18" ht="12">
      <c r="A15" s="32">
        <v>55</v>
      </c>
      <c r="B15" s="33">
        <v>1953</v>
      </c>
      <c r="C15" s="34">
        <v>91</v>
      </c>
      <c r="D15" s="35">
        <v>94.8</v>
      </c>
      <c r="E15" s="36">
        <f t="shared" si="0"/>
        <v>92.9</v>
      </c>
      <c r="F15" s="38">
        <v>65.6</v>
      </c>
      <c r="G15" s="34">
        <f t="shared" si="1"/>
        <v>25.400000000000006</v>
      </c>
      <c r="H15" s="35">
        <f t="shared" si="2"/>
        <v>29.200000000000003</v>
      </c>
      <c r="I15" s="36">
        <f t="shared" si="3"/>
        <v>27.300000000000004</v>
      </c>
      <c r="J15" s="39">
        <f t="shared" si="5"/>
        <v>100</v>
      </c>
      <c r="K15" s="40">
        <f t="shared" si="6"/>
        <v>129.91909095718353</v>
      </c>
      <c r="L15" s="40">
        <f t="shared" si="4"/>
        <v>33653.0235360274</v>
      </c>
      <c r="M15" s="39">
        <f t="shared" si="7"/>
        <v>212.86534470334843</v>
      </c>
      <c r="N15" s="39">
        <f t="shared" si="8"/>
        <v>179.1782472976875</v>
      </c>
      <c r="O15" s="9"/>
      <c r="P15" s="9"/>
      <c r="Q15" s="9"/>
      <c r="R15" s="9"/>
    </row>
    <row r="16" spans="1:18" ht="12">
      <c r="A16" s="10">
        <f>$A$3-B16</f>
        <v>54</v>
      </c>
      <c r="B16" s="11">
        <v>1954</v>
      </c>
      <c r="C16" s="17">
        <v>91.2</v>
      </c>
      <c r="D16" s="8">
        <v>94.9</v>
      </c>
      <c r="E16" s="18">
        <f t="shared" si="0"/>
        <v>93.05000000000001</v>
      </c>
      <c r="F16" s="23">
        <v>65.7</v>
      </c>
      <c r="G16" s="17">
        <f t="shared" si="1"/>
        <v>25.5</v>
      </c>
      <c r="H16" s="8">
        <f t="shared" si="2"/>
        <v>29.200000000000003</v>
      </c>
      <c r="I16" s="18">
        <f t="shared" si="3"/>
        <v>27.35</v>
      </c>
      <c r="J16" s="27">
        <f t="shared" si="5"/>
        <v>100</v>
      </c>
      <c r="K16" s="26">
        <f t="shared" si="6"/>
        <v>133.49629882456716</v>
      </c>
      <c r="L16" s="26">
        <f t="shared" si="4"/>
        <v>34615.54183480991</v>
      </c>
      <c r="M16" s="27">
        <f t="shared" si="7"/>
        <v>193.74383783906043</v>
      </c>
      <c r="N16" s="27">
        <f t="shared" si="8"/>
        <v>159.89678249132973</v>
      </c>
      <c r="O16" s="9"/>
      <c r="P16" s="9"/>
      <c r="Q16" s="9"/>
      <c r="R16" s="9"/>
    </row>
    <row r="17" spans="1:18" ht="12">
      <c r="A17" s="10">
        <v>53</v>
      </c>
      <c r="B17" s="11">
        <v>1955</v>
      </c>
      <c r="C17" s="17">
        <v>91.4</v>
      </c>
      <c r="D17" s="8">
        <v>95.1</v>
      </c>
      <c r="E17" s="18">
        <f t="shared" si="0"/>
        <v>93.25</v>
      </c>
      <c r="F17" s="23">
        <v>65.7</v>
      </c>
      <c r="G17" s="17">
        <f t="shared" si="1"/>
        <v>25.700000000000003</v>
      </c>
      <c r="H17" s="8">
        <f t="shared" si="2"/>
        <v>29.39999999999999</v>
      </c>
      <c r="I17" s="18">
        <f t="shared" si="3"/>
        <v>27.549999999999997</v>
      </c>
      <c r="J17" s="27">
        <f t="shared" si="5"/>
        <v>100</v>
      </c>
      <c r="K17" s="26">
        <f t="shared" si="6"/>
        <v>136.83370629518132</v>
      </c>
      <c r="L17" s="26">
        <f t="shared" si="4"/>
        <v>35627.468088138754</v>
      </c>
      <c r="M17" s="27">
        <f t="shared" si="7"/>
        <v>179.7840209002945</v>
      </c>
      <c r="N17" s="27">
        <f t="shared" si="8"/>
        <v>145.69819928740895</v>
      </c>
      <c r="O17" s="9"/>
      <c r="P17" s="9"/>
      <c r="Q17" s="9"/>
      <c r="R17" s="9"/>
    </row>
    <row r="18" spans="1:18" ht="12">
      <c r="A18" s="10">
        <f>$A$3-B18</f>
        <v>52</v>
      </c>
      <c r="B18" s="11">
        <v>1956</v>
      </c>
      <c r="C18" s="17">
        <v>91.6</v>
      </c>
      <c r="D18" s="8">
        <v>95.3</v>
      </c>
      <c r="E18" s="18">
        <f t="shared" si="0"/>
        <v>93.44999999999999</v>
      </c>
      <c r="F18" s="23">
        <v>65.8</v>
      </c>
      <c r="G18" s="17">
        <f t="shared" si="1"/>
        <v>25.799999999999997</v>
      </c>
      <c r="H18" s="8">
        <f t="shared" si="2"/>
        <v>29.5</v>
      </c>
      <c r="I18" s="18">
        <f t="shared" si="3"/>
        <v>27.65</v>
      </c>
      <c r="J18" s="27">
        <f t="shared" si="5"/>
        <v>100</v>
      </c>
      <c r="K18" s="26">
        <f t="shared" si="6"/>
        <v>140.60130201245505</v>
      </c>
      <c r="L18" s="26">
        <f t="shared" si="4"/>
        <v>36683.29500561169</v>
      </c>
      <c r="M18" s="27">
        <f t="shared" si="7"/>
        <v>166.33484740282145</v>
      </c>
      <c r="N18" s="27">
        <f t="shared" si="8"/>
        <v>132.08597566639398</v>
      </c>
      <c r="O18" s="9"/>
      <c r="P18" s="9"/>
      <c r="Q18" s="9"/>
      <c r="R18" s="9"/>
    </row>
    <row r="19" spans="1:18" ht="12">
      <c r="A19" s="10">
        <v>51</v>
      </c>
      <c r="B19" s="11">
        <v>1957</v>
      </c>
      <c r="C19" s="17">
        <v>91.7</v>
      </c>
      <c r="D19" s="8">
        <v>95.5</v>
      </c>
      <c r="E19" s="18">
        <f t="shared" si="0"/>
        <v>93.6</v>
      </c>
      <c r="F19" s="23">
        <v>65.9</v>
      </c>
      <c r="G19" s="17">
        <f t="shared" si="1"/>
        <v>25.799999999999997</v>
      </c>
      <c r="H19" s="8">
        <f t="shared" si="2"/>
        <v>29.599999999999994</v>
      </c>
      <c r="I19" s="18">
        <f t="shared" si="3"/>
        <v>27.699999999999996</v>
      </c>
      <c r="J19" s="27">
        <f t="shared" si="5"/>
        <v>100</v>
      </c>
      <c r="K19" s="26">
        <f t="shared" si="6"/>
        <v>144.47263516309337</v>
      </c>
      <c r="L19" s="26">
        <f t="shared" si="4"/>
        <v>37731.68572019785</v>
      </c>
      <c r="M19" s="27">
        <f t="shared" si="7"/>
        <v>154.69251103281744</v>
      </c>
      <c r="N19" s="27">
        <f t="shared" si="8"/>
        <v>120.33116634857885</v>
      </c>
      <c r="O19" s="9"/>
      <c r="P19" s="9"/>
      <c r="Q19" s="9"/>
      <c r="R19" s="9"/>
    </row>
    <row r="20" spans="1:18" ht="12">
      <c r="A20" s="32">
        <f>$A$3-B20</f>
        <v>50</v>
      </c>
      <c r="B20" s="33">
        <v>1958</v>
      </c>
      <c r="C20" s="34">
        <v>91.9</v>
      </c>
      <c r="D20" s="35">
        <v>95.6</v>
      </c>
      <c r="E20" s="36">
        <f t="shared" si="0"/>
        <v>93.75</v>
      </c>
      <c r="F20" s="38">
        <v>66</v>
      </c>
      <c r="G20" s="34">
        <f t="shared" si="1"/>
        <v>25.900000000000006</v>
      </c>
      <c r="H20" s="35">
        <f t="shared" si="2"/>
        <v>29.599999999999994</v>
      </c>
      <c r="I20" s="36">
        <f t="shared" si="3"/>
        <v>27.75</v>
      </c>
      <c r="J20" s="39">
        <f t="shared" si="5"/>
        <v>100</v>
      </c>
      <c r="K20" s="40">
        <f t="shared" si="6"/>
        <v>148.4505620660563</v>
      </c>
      <c r="L20" s="40">
        <f t="shared" si="4"/>
        <v>38809.9236469196</v>
      </c>
      <c r="M20" s="39">
        <f t="shared" si="7"/>
        <v>144.63017065458214</v>
      </c>
      <c r="N20" s="39">
        <f t="shared" si="8"/>
        <v>110.1715492184046</v>
      </c>
      <c r="O20" s="9"/>
      <c r="P20" s="9"/>
      <c r="Q20" s="9"/>
      <c r="R20" s="9"/>
    </row>
    <row r="21" spans="1:18" ht="12">
      <c r="A21" s="10">
        <v>49</v>
      </c>
      <c r="B21" s="11">
        <v>1959</v>
      </c>
      <c r="C21" s="17">
        <v>92.1</v>
      </c>
      <c r="D21" s="8">
        <v>95.8</v>
      </c>
      <c r="E21" s="18">
        <f t="shared" si="0"/>
        <v>93.94999999999999</v>
      </c>
      <c r="F21" s="23">
        <v>66.1</v>
      </c>
      <c r="G21" s="17">
        <f t="shared" si="1"/>
        <v>26</v>
      </c>
      <c r="H21" s="8">
        <f t="shared" si="2"/>
        <v>29.700000000000003</v>
      </c>
      <c r="I21" s="18">
        <f t="shared" si="3"/>
        <v>27.85</v>
      </c>
      <c r="J21" s="27">
        <f t="shared" si="5"/>
        <v>100</v>
      </c>
      <c r="K21" s="26">
        <f t="shared" si="6"/>
        <v>152.53801768653332</v>
      </c>
      <c r="L21" s="26">
        <f t="shared" si="4"/>
        <v>39959.11364372468</v>
      </c>
      <c r="M21" s="27">
        <f t="shared" si="7"/>
        <v>135.97972015001784</v>
      </c>
      <c r="N21" s="27">
        <f t="shared" si="8"/>
        <v>101.40379256472559</v>
      </c>
      <c r="O21" s="9"/>
      <c r="P21" s="9"/>
      <c r="Q21" s="9"/>
      <c r="R21" s="9"/>
    </row>
    <row r="22" spans="1:18" ht="12">
      <c r="A22" s="10">
        <f>$A$3-B22</f>
        <v>48</v>
      </c>
      <c r="B22" s="11">
        <v>1960</v>
      </c>
      <c r="C22" s="17">
        <v>92.3</v>
      </c>
      <c r="D22" s="8">
        <v>96</v>
      </c>
      <c r="E22" s="18">
        <f t="shared" si="0"/>
        <v>94.15</v>
      </c>
      <c r="F22" s="23">
        <v>66.3</v>
      </c>
      <c r="G22" s="17">
        <f t="shared" si="1"/>
        <v>26</v>
      </c>
      <c r="H22" s="8">
        <f t="shared" si="2"/>
        <v>29.700000000000003</v>
      </c>
      <c r="I22" s="18">
        <f t="shared" si="3"/>
        <v>27.85</v>
      </c>
      <c r="J22" s="27">
        <f t="shared" si="5"/>
        <v>100</v>
      </c>
      <c r="K22" s="26">
        <f t="shared" si="6"/>
        <v>157.12552314564792</v>
      </c>
      <c r="L22" s="26">
        <f t="shared" si="4"/>
        <v>41160.86422867509</v>
      </c>
      <c r="M22" s="27">
        <f t="shared" si="7"/>
        <v>127.42842978001573</v>
      </c>
      <c r="N22" s="27">
        <f t="shared" si="8"/>
        <v>92.8170415956593</v>
      </c>
      <c r="O22" s="9"/>
      <c r="P22" s="9"/>
      <c r="Q22" s="9"/>
      <c r="R22" s="9"/>
    </row>
    <row r="23" spans="1:18" ht="12">
      <c r="A23" s="10">
        <v>47</v>
      </c>
      <c r="B23" s="11">
        <v>1961</v>
      </c>
      <c r="C23" s="17">
        <v>92.5</v>
      </c>
      <c r="D23" s="8">
        <v>96.2</v>
      </c>
      <c r="E23" s="18">
        <f t="shared" si="0"/>
        <v>94.35</v>
      </c>
      <c r="F23" s="23">
        <v>66.5</v>
      </c>
      <c r="G23" s="17">
        <f t="shared" si="1"/>
        <v>26</v>
      </c>
      <c r="H23" s="8">
        <f t="shared" si="2"/>
        <v>29.700000000000003</v>
      </c>
      <c r="I23" s="18">
        <f t="shared" si="3"/>
        <v>27.85</v>
      </c>
      <c r="J23" s="27">
        <f t="shared" si="5"/>
        <v>100</v>
      </c>
      <c r="K23" s="26">
        <f t="shared" si="6"/>
        <v>161.85099556314177</v>
      </c>
      <c r="L23" s="26">
        <f t="shared" si="4"/>
        <v>42398.75686825928</v>
      </c>
      <c r="M23" s="27">
        <f t="shared" si="7"/>
        <v>119.90824450229718</v>
      </c>
      <c r="N23" s="27">
        <f t="shared" si="8"/>
        <v>85.2782483640588</v>
      </c>
      <c r="O23" s="9"/>
      <c r="P23" s="9"/>
      <c r="Q23" s="9"/>
      <c r="R23" s="9"/>
    </row>
    <row r="24" spans="1:18" ht="12">
      <c r="A24" s="10">
        <f>$A$3-B24</f>
        <v>46</v>
      </c>
      <c r="B24" s="11">
        <v>1962</v>
      </c>
      <c r="C24" s="17">
        <v>92.6</v>
      </c>
      <c r="D24" s="8">
        <v>96.3</v>
      </c>
      <c r="E24" s="18">
        <f t="shared" si="0"/>
        <v>94.44999999999999</v>
      </c>
      <c r="F24" s="23">
        <v>66.7</v>
      </c>
      <c r="G24" s="17">
        <f t="shared" si="1"/>
        <v>25.89999999999999</v>
      </c>
      <c r="H24" s="8">
        <f t="shared" si="2"/>
        <v>29.599999999999994</v>
      </c>
      <c r="I24" s="18">
        <f t="shared" si="3"/>
        <v>27.749999999999993</v>
      </c>
      <c r="J24" s="27">
        <f t="shared" si="5"/>
        <v>100</v>
      </c>
      <c r="K24" s="26">
        <f t="shared" si="6"/>
        <v>166.71858422706995</v>
      </c>
      <c r="L24" s="26">
        <f t="shared" si="4"/>
        <v>43585.79337339256</v>
      </c>
      <c r="M24" s="27">
        <f t="shared" si="7"/>
        <v>113.01135803223254</v>
      </c>
      <c r="N24" s="27">
        <f t="shared" si="8"/>
        <v>78.44907370700699</v>
      </c>
      <c r="O24" s="9"/>
      <c r="P24" s="9"/>
      <c r="Q24" s="9"/>
      <c r="R24" s="9"/>
    </row>
    <row r="25" spans="1:18" ht="12">
      <c r="A25" s="32">
        <v>45</v>
      </c>
      <c r="B25" s="33">
        <v>1963</v>
      </c>
      <c r="C25" s="34">
        <v>92.8</v>
      </c>
      <c r="D25" s="35">
        <v>96.5</v>
      </c>
      <c r="E25" s="36">
        <f t="shared" si="0"/>
        <v>94.65</v>
      </c>
      <c r="F25" s="38">
        <v>66.9</v>
      </c>
      <c r="G25" s="34">
        <f t="shared" si="1"/>
        <v>25.89999999999999</v>
      </c>
      <c r="H25" s="35">
        <f t="shared" si="2"/>
        <v>29.599999999999994</v>
      </c>
      <c r="I25" s="36">
        <f t="shared" si="3"/>
        <v>27.749999999999993</v>
      </c>
      <c r="J25" s="39">
        <f t="shared" si="5"/>
        <v>100</v>
      </c>
      <c r="K25" s="40">
        <f t="shared" si="6"/>
        <v>171.7325632132743</v>
      </c>
      <c r="L25" s="40">
        <f t="shared" si="4"/>
        <v>44896.61455799179</v>
      </c>
      <c r="M25" s="39">
        <f t="shared" si="7"/>
        <v>107.06649156574561</v>
      </c>
      <c r="N25" s="39">
        <f t="shared" si="8"/>
        <v>72.51815027175775</v>
      </c>
      <c r="O25" s="9"/>
      <c r="P25" s="9"/>
      <c r="Q25" s="9"/>
      <c r="R25" s="9"/>
    </row>
    <row r="26" spans="1:18" ht="12">
      <c r="A26" s="10">
        <f>$A$3-B26</f>
        <v>44</v>
      </c>
      <c r="B26" s="11">
        <v>1964</v>
      </c>
      <c r="C26" s="17">
        <v>93</v>
      </c>
      <c r="D26" s="8">
        <v>96.6</v>
      </c>
      <c r="E26" s="18">
        <f t="shared" si="0"/>
        <v>94.8</v>
      </c>
      <c r="F26" s="23">
        <v>67</v>
      </c>
      <c r="G26" s="17">
        <f t="shared" si="1"/>
        <v>26</v>
      </c>
      <c r="H26" s="8">
        <f t="shared" si="2"/>
        <v>29.599999999999994</v>
      </c>
      <c r="I26" s="18">
        <f t="shared" si="3"/>
        <v>27.799999999999997</v>
      </c>
      <c r="J26" s="27">
        <f t="shared" si="5"/>
        <v>100</v>
      </c>
      <c r="K26" s="26">
        <f t="shared" si="6"/>
        <v>176.46106825195992</v>
      </c>
      <c r="L26" s="26">
        <f t="shared" si="4"/>
        <v>46179.46413555671</v>
      </c>
      <c r="M26" s="27">
        <f t="shared" si="7"/>
        <v>102.2492344199978</v>
      </c>
      <c r="N26" s="27">
        <f t="shared" si="8"/>
        <v>67.6925776371113</v>
      </c>
      <c r="O26" s="9"/>
      <c r="P26" s="9"/>
      <c r="Q26" s="9"/>
      <c r="R26" s="9"/>
    </row>
    <row r="27" spans="1:18" ht="12">
      <c r="A27" s="10">
        <v>43</v>
      </c>
      <c r="B27" s="11">
        <v>1965</v>
      </c>
      <c r="C27" s="17">
        <v>93.1</v>
      </c>
      <c r="D27" s="8">
        <v>98.8</v>
      </c>
      <c r="E27" s="18">
        <f t="shared" si="0"/>
        <v>95.94999999999999</v>
      </c>
      <c r="F27" s="23">
        <v>67</v>
      </c>
      <c r="G27" s="17">
        <f t="shared" si="1"/>
        <v>26.099999999999994</v>
      </c>
      <c r="H27" s="8">
        <f t="shared" si="2"/>
        <v>31.799999999999997</v>
      </c>
      <c r="I27" s="18">
        <f t="shared" si="3"/>
        <v>28.949999999999996</v>
      </c>
      <c r="J27" s="27">
        <f t="shared" si="5"/>
        <v>100</v>
      </c>
      <c r="K27" s="26">
        <f t="shared" si="6"/>
        <v>180.8725949582589</v>
      </c>
      <c r="L27" s="26">
        <f t="shared" si="4"/>
        <v>48409.13792321462</v>
      </c>
      <c r="M27" s="27">
        <f t="shared" si="7"/>
        <v>100.37993574671412</v>
      </c>
      <c r="N27" s="27">
        <f t="shared" si="8"/>
        <v>65.07458690419767</v>
      </c>
      <c r="O27" s="9"/>
      <c r="P27" s="9"/>
      <c r="Q27" s="9"/>
      <c r="R27" s="9"/>
    </row>
    <row r="28" spans="1:18" ht="12">
      <c r="A28" s="10">
        <f>$A$3-B28</f>
        <v>42</v>
      </c>
      <c r="B28" s="11">
        <v>1966</v>
      </c>
      <c r="C28" s="17">
        <v>93.3</v>
      </c>
      <c r="D28" s="8">
        <v>97</v>
      </c>
      <c r="E28" s="18">
        <f t="shared" si="0"/>
        <v>95.15</v>
      </c>
      <c r="F28" s="23">
        <v>67</v>
      </c>
      <c r="G28" s="17">
        <f t="shared" si="1"/>
        <v>26.299999999999997</v>
      </c>
      <c r="H28" s="8">
        <f t="shared" si="2"/>
        <v>30</v>
      </c>
      <c r="I28" s="18">
        <f t="shared" si="3"/>
        <v>28.15</v>
      </c>
      <c r="J28" s="27">
        <f t="shared" si="5"/>
        <v>100</v>
      </c>
      <c r="K28" s="26">
        <f t="shared" si="6"/>
        <v>185.39440983221533</v>
      </c>
      <c r="L28" s="26">
        <f t="shared" si="4"/>
        <v>48857.851065701885</v>
      </c>
      <c r="M28" s="27">
        <f t="shared" si="7"/>
        <v>95.03023375025103</v>
      </c>
      <c r="N28" s="27">
        <f t="shared" si="8"/>
        <v>60.312996351432936</v>
      </c>
      <c r="O28" s="9"/>
      <c r="P28" s="9"/>
      <c r="Q28" s="9"/>
      <c r="R28" s="9"/>
    </row>
    <row r="29" spans="1:18" ht="12">
      <c r="A29" s="10">
        <v>41</v>
      </c>
      <c r="B29" s="11">
        <v>1967</v>
      </c>
      <c r="C29" s="17">
        <v>93.5</v>
      </c>
      <c r="D29" s="8">
        <v>97.2</v>
      </c>
      <c r="E29" s="18">
        <f t="shared" si="0"/>
        <v>95.35</v>
      </c>
      <c r="F29" s="23">
        <v>67</v>
      </c>
      <c r="G29" s="17">
        <f t="shared" si="1"/>
        <v>26.5</v>
      </c>
      <c r="H29" s="8">
        <f t="shared" si="2"/>
        <v>30.200000000000003</v>
      </c>
      <c r="I29" s="18">
        <f t="shared" si="3"/>
        <v>28.35</v>
      </c>
      <c r="J29" s="27">
        <f t="shared" si="5"/>
        <v>100</v>
      </c>
      <c r="K29" s="26">
        <f t="shared" si="6"/>
        <v>190.02927007802072</v>
      </c>
      <c r="L29" s="26">
        <f t="shared" si="4"/>
        <v>50276.677719974505</v>
      </c>
      <c r="M29" s="27">
        <f t="shared" si="7"/>
        <v>91.86336727436536</v>
      </c>
      <c r="N29" s="27">
        <f t="shared" si="8"/>
        <v>57.0661564057468</v>
      </c>
      <c r="O29" s="9"/>
      <c r="P29" s="9"/>
      <c r="Q29" s="9"/>
      <c r="R29" s="9"/>
    </row>
    <row r="30" spans="1:18" ht="12">
      <c r="A30" s="32">
        <f>$A$3-B30</f>
        <v>40</v>
      </c>
      <c r="B30" s="33">
        <v>1968</v>
      </c>
      <c r="C30" s="34">
        <v>93.7</v>
      </c>
      <c r="D30" s="35">
        <v>97.3</v>
      </c>
      <c r="E30" s="36">
        <f t="shared" si="0"/>
        <v>95.5</v>
      </c>
      <c r="F30" s="38">
        <v>67</v>
      </c>
      <c r="G30" s="34">
        <f t="shared" si="1"/>
        <v>26.700000000000003</v>
      </c>
      <c r="H30" s="35">
        <f t="shared" si="2"/>
        <v>30.299999999999997</v>
      </c>
      <c r="I30" s="36">
        <f t="shared" si="3"/>
        <v>28.5</v>
      </c>
      <c r="J30" s="39">
        <f t="shared" si="5"/>
        <v>100</v>
      </c>
      <c r="K30" s="40">
        <f t="shared" si="6"/>
        <v>194.7800018299712</v>
      </c>
      <c r="L30" s="40">
        <f t="shared" si="4"/>
        <v>51684.319634762986</v>
      </c>
      <c r="M30" s="39">
        <f t="shared" si="7"/>
        <v>88.8323472268814</v>
      </c>
      <c r="N30" s="39">
        <f t="shared" si="8"/>
        <v>54.00060321256274</v>
      </c>
      <c r="O30" s="9"/>
      <c r="P30" s="9"/>
      <c r="Q30" s="9"/>
      <c r="R30" s="9"/>
    </row>
    <row r="31" spans="1:18" ht="12">
      <c r="A31" s="10">
        <v>39</v>
      </c>
      <c r="B31" s="11">
        <v>1969</v>
      </c>
      <c r="C31" s="17">
        <v>93.9</v>
      </c>
      <c r="D31" s="8">
        <v>97.6</v>
      </c>
      <c r="E31" s="18">
        <f t="shared" si="0"/>
        <v>95.75</v>
      </c>
      <c r="F31" s="23">
        <v>67</v>
      </c>
      <c r="G31" s="17">
        <f t="shared" si="1"/>
        <v>26.900000000000006</v>
      </c>
      <c r="H31" s="8">
        <f t="shared" si="2"/>
        <v>30.599999999999994</v>
      </c>
      <c r="I31" s="18">
        <f t="shared" si="3"/>
        <v>28.75</v>
      </c>
      <c r="J31" s="27">
        <f t="shared" si="5"/>
        <v>100</v>
      </c>
      <c r="K31" s="26">
        <f t="shared" si="6"/>
        <v>199.6495018757205</v>
      </c>
      <c r="L31" s="26">
        <f t="shared" si="4"/>
        <v>53231.95690834209</v>
      </c>
      <c r="M31" s="27">
        <f t="shared" si="7"/>
        <v>86.17136120202612</v>
      </c>
      <c r="N31" s="27">
        <f t="shared" si="8"/>
        <v>51.2492160289116</v>
      </c>
      <c r="O31" s="9"/>
      <c r="P31" s="9"/>
      <c r="Q31" s="9"/>
      <c r="R31" s="9"/>
    </row>
    <row r="32" spans="1:18" ht="12">
      <c r="A32" s="10">
        <f>$A$3-B32</f>
        <v>38</v>
      </c>
      <c r="B32" s="11">
        <v>1970</v>
      </c>
      <c r="C32" s="17">
        <v>94</v>
      </c>
      <c r="D32" s="8">
        <v>97.7</v>
      </c>
      <c r="E32" s="18">
        <f t="shared" si="0"/>
        <v>95.85</v>
      </c>
      <c r="F32" s="23">
        <v>67</v>
      </c>
      <c r="G32" s="17">
        <f t="shared" si="1"/>
        <v>27</v>
      </c>
      <c r="H32" s="8">
        <f t="shared" si="2"/>
        <v>30.700000000000003</v>
      </c>
      <c r="I32" s="18">
        <f t="shared" si="3"/>
        <v>28.85</v>
      </c>
      <c r="J32" s="27">
        <f t="shared" si="5"/>
        <v>100</v>
      </c>
      <c r="K32" s="26">
        <f t="shared" si="6"/>
        <v>204.6407394226135</v>
      </c>
      <c r="L32" s="26">
        <f t="shared" si="4"/>
        <v>54666.8244317744</v>
      </c>
      <c r="M32" s="27">
        <f t="shared" si="7"/>
        <v>83.44351292422054</v>
      </c>
      <c r="N32" s="27">
        <f t="shared" si="8"/>
        <v>48.54234978124096</v>
      </c>
      <c r="O32" s="9"/>
      <c r="P32" s="9"/>
      <c r="Q32" s="9"/>
      <c r="R32" s="9"/>
    </row>
    <row r="33" spans="1:18" ht="12">
      <c r="A33" s="10">
        <v>37</v>
      </c>
      <c r="B33" s="11">
        <v>1971</v>
      </c>
      <c r="C33" s="17">
        <v>94.2</v>
      </c>
      <c r="D33" s="8">
        <v>97.9</v>
      </c>
      <c r="E33" s="18">
        <f t="shared" si="0"/>
        <v>96.05000000000001</v>
      </c>
      <c r="F33" s="23">
        <v>67</v>
      </c>
      <c r="G33" s="17">
        <f t="shared" si="1"/>
        <v>27.200000000000003</v>
      </c>
      <c r="H33" s="8">
        <f t="shared" si="2"/>
        <v>30.900000000000006</v>
      </c>
      <c r="I33" s="18">
        <f t="shared" si="3"/>
        <v>29.050000000000004</v>
      </c>
      <c r="J33" s="27">
        <f t="shared" si="5"/>
        <v>100</v>
      </c>
      <c r="K33" s="26">
        <f t="shared" si="6"/>
        <v>209.7567579081788</v>
      </c>
      <c r="L33" s="26">
        <f t="shared" si="4"/>
        <v>56245.61704268336</v>
      </c>
      <c r="M33" s="27">
        <f t="shared" si="7"/>
        <v>81.03978864841599</v>
      </c>
      <c r="N33" s="27">
        <f t="shared" si="8"/>
        <v>46.10406086491367</v>
      </c>
      <c r="O33" s="9"/>
      <c r="P33" s="9"/>
      <c r="Q33" s="9"/>
      <c r="R33" s="9"/>
    </row>
    <row r="34" spans="1:18" ht="12">
      <c r="A34" s="10">
        <f>$A$3-B34</f>
        <v>36</v>
      </c>
      <c r="B34" s="11">
        <v>1972</v>
      </c>
      <c r="C34" s="17">
        <v>94.4</v>
      </c>
      <c r="D34" s="8">
        <v>98</v>
      </c>
      <c r="E34" s="18">
        <f t="shared" si="0"/>
        <v>96.2</v>
      </c>
      <c r="F34" s="23">
        <v>67</v>
      </c>
      <c r="G34" s="17">
        <f t="shared" si="1"/>
        <v>27.400000000000006</v>
      </c>
      <c r="H34" s="8">
        <f t="shared" si="2"/>
        <v>31</v>
      </c>
      <c r="I34" s="18">
        <f t="shared" si="3"/>
        <v>29.200000000000003</v>
      </c>
      <c r="J34" s="27">
        <f t="shared" si="5"/>
        <v>100</v>
      </c>
      <c r="K34" s="26">
        <f t="shared" si="6"/>
        <v>215.00067685588334</v>
      </c>
      <c r="L34" s="26">
        <f t="shared" si="4"/>
        <v>57813.739540459</v>
      </c>
      <c r="M34" s="27">
        <f t="shared" si="7"/>
        <v>78.70649614843829</v>
      </c>
      <c r="N34" s="27">
        <f t="shared" si="8"/>
        <v>43.77986738386411</v>
      </c>
      <c r="O34" s="9"/>
      <c r="P34" s="9"/>
      <c r="Q34" s="9"/>
      <c r="R34" s="9"/>
    </row>
    <row r="35" spans="1:18" ht="12">
      <c r="A35" s="32">
        <v>35</v>
      </c>
      <c r="B35" s="33">
        <v>1973</v>
      </c>
      <c r="C35" s="34">
        <v>94.5</v>
      </c>
      <c r="D35" s="35">
        <v>98.2</v>
      </c>
      <c r="E35" s="36">
        <f t="shared" si="0"/>
        <v>96.35</v>
      </c>
      <c r="F35" s="38">
        <v>67</v>
      </c>
      <c r="G35" s="34">
        <f t="shared" si="1"/>
        <v>27.5</v>
      </c>
      <c r="H35" s="35">
        <f t="shared" si="2"/>
        <v>31.200000000000003</v>
      </c>
      <c r="I35" s="36">
        <f t="shared" si="3"/>
        <v>29.35</v>
      </c>
      <c r="J35" s="39">
        <f t="shared" si="5"/>
        <v>100</v>
      </c>
      <c r="K35" s="40">
        <f t="shared" si="6"/>
        <v>220.37569377728036</v>
      </c>
      <c r="L35" s="40">
        <f t="shared" si="4"/>
        <v>59424.165955582925</v>
      </c>
      <c r="M35" s="39">
        <f t="shared" si="7"/>
        <v>76.50875312269835</v>
      </c>
      <c r="N35" s="39">
        <f t="shared" si="8"/>
        <v>41.60158733717644</v>
      </c>
      <c r="O35" s="9"/>
      <c r="P35" s="9"/>
      <c r="Q35" s="9"/>
      <c r="R35" s="9"/>
    </row>
    <row r="36" spans="1:18" ht="12">
      <c r="A36" s="10">
        <f>$A$3-B36</f>
        <v>34</v>
      </c>
      <c r="B36" s="11">
        <v>1974</v>
      </c>
      <c r="C36" s="17">
        <v>94.7</v>
      </c>
      <c r="D36" s="8">
        <v>98.3</v>
      </c>
      <c r="E36" s="18">
        <f t="shared" si="0"/>
        <v>96.5</v>
      </c>
      <c r="F36" s="23">
        <v>67</v>
      </c>
      <c r="G36" s="17">
        <f t="shared" si="1"/>
        <v>27.700000000000003</v>
      </c>
      <c r="H36" s="8">
        <f t="shared" si="2"/>
        <v>31.299999999999997</v>
      </c>
      <c r="I36" s="18">
        <f t="shared" si="3"/>
        <v>29.5</v>
      </c>
      <c r="J36" s="27">
        <f t="shared" si="5"/>
        <v>100</v>
      </c>
      <c r="K36" s="26">
        <f t="shared" si="6"/>
        <v>225.88508612171236</v>
      </c>
      <c r="L36" s="26">
        <f t="shared" si="4"/>
        <v>61078.013246268936</v>
      </c>
      <c r="M36" s="27">
        <f t="shared" si="7"/>
        <v>74.43419166774328</v>
      </c>
      <c r="N36" s="27">
        <f t="shared" si="8"/>
        <v>39.55667041959111</v>
      </c>
      <c r="O36" s="9"/>
      <c r="P36" s="9"/>
      <c r="Q36" s="9"/>
      <c r="R36" s="9"/>
    </row>
    <row r="37" spans="1:18" ht="12">
      <c r="A37" s="10">
        <v>33</v>
      </c>
      <c r="B37" s="11">
        <v>1975</v>
      </c>
      <c r="C37" s="17">
        <v>94.9</v>
      </c>
      <c r="D37" s="8">
        <v>98.5</v>
      </c>
      <c r="E37" s="18">
        <f t="shared" si="0"/>
        <v>96.7</v>
      </c>
      <c r="F37" s="23">
        <v>67</v>
      </c>
      <c r="G37" s="17">
        <f t="shared" si="1"/>
        <v>27.900000000000006</v>
      </c>
      <c r="H37" s="8">
        <f t="shared" si="2"/>
        <v>31.5</v>
      </c>
      <c r="I37" s="18">
        <f t="shared" si="3"/>
        <v>29.700000000000003</v>
      </c>
      <c r="J37" s="27">
        <f t="shared" si="5"/>
        <v>100</v>
      </c>
      <c r="K37" s="26">
        <f t="shared" si="6"/>
        <v>231.53221327475518</v>
      </c>
      <c r="L37" s="26">
        <f t="shared" si="4"/>
        <v>62833.36405258832</v>
      </c>
      <c r="M37" s="27">
        <f t="shared" si="7"/>
        <v>72.53763456557529</v>
      </c>
      <c r="N37" s="27">
        <f t="shared" si="8"/>
        <v>37.668152182456154</v>
      </c>
      <c r="O37" s="9"/>
      <c r="P37" s="9"/>
      <c r="Q37" s="9"/>
      <c r="R37" s="9"/>
    </row>
    <row r="38" spans="1:18" ht="12">
      <c r="A38" s="10">
        <f>$A$3-B38</f>
        <v>32</v>
      </c>
      <c r="B38" s="11">
        <v>1976</v>
      </c>
      <c r="C38" s="17">
        <v>95.1</v>
      </c>
      <c r="D38" s="8">
        <v>98.6</v>
      </c>
      <c r="E38" s="18">
        <f t="shared" si="0"/>
        <v>96.85</v>
      </c>
      <c r="F38" s="23">
        <v>67</v>
      </c>
      <c r="G38" s="17">
        <f t="shared" si="1"/>
        <v>28.099999999999994</v>
      </c>
      <c r="H38" s="8">
        <f t="shared" si="2"/>
        <v>31.599999999999994</v>
      </c>
      <c r="I38" s="18">
        <f t="shared" si="3"/>
        <v>29.849999999999994</v>
      </c>
      <c r="J38" s="27">
        <f t="shared" si="5"/>
        <v>100</v>
      </c>
      <c r="K38" s="26">
        <f t="shared" si="6"/>
        <v>237.32051860662403</v>
      </c>
      <c r="L38" s="26">
        <f t="shared" si="4"/>
        <v>64578.61090753569</v>
      </c>
      <c r="M38" s="27">
        <f t="shared" si="7"/>
        <v>70.67574085029753</v>
      </c>
      <c r="N38" s="27">
        <f t="shared" si="8"/>
        <v>35.85599840364746</v>
      </c>
      <c r="O38" s="9"/>
      <c r="P38" s="9"/>
      <c r="Q38" s="9"/>
      <c r="R38" s="9"/>
    </row>
    <row r="39" spans="1:18" ht="12">
      <c r="A39" s="10">
        <v>31</v>
      </c>
      <c r="B39" s="11">
        <v>1977</v>
      </c>
      <c r="C39" s="17">
        <v>95.3</v>
      </c>
      <c r="D39" s="8">
        <v>98.8</v>
      </c>
      <c r="E39" s="18">
        <f t="shared" si="0"/>
        <v>97.05</v>
      </c>
      <c r="F39" s="23">
        <v>67</v>
      </c>
      <c r="G39" s="17">
        <f t="shared" si="1"/>
        <v>28.299999999999997</v>
      </c>
      <c r="H39" s="8">
        <f t="shared" si="2"/>
        <v>31.799999999999997</v>
      </c>
      <c r="I39" s="18">
        <f t="shared" si="3"/>
        <v>30.049999999999997</v>
      </c>
      <c r="J39" s="27">
        <f t="shared" si="5"/>
        <v>100</v>
      </c>
      <c r="K39" s="26">
        <f t="shared" si="6"/>
        <v>243.25353157178964</v>
      </c>
      <c r="L39" s="26">
        <f t="shared" si="4"/>
        <v>66429.8522852039</v>
      </c>
      <c r="M39" s="27">
        <f t="shared" si="7"/>
        <v>68.96928708868097</v>
      </c>
      <c r="N39" s="27">
        <f t="shared" si="8"/>
        <v>34.177966052326234</v>
      </c>
      <c r="O39" s="9"/>
      <c r="P39" s="9"/>
      <c r="Q39" s="9"/>
      <c r="R39" s="9"/>
    </row>
    <row r="40" spans="1:18" ht="12">
      <c r="A40" s="32">
        <f>$A$3-B40</f>
        <v>30</v>
      </c>
      <c r="B40" s="33">
        <v>1978</v>
      </c>
      <c r="C40" s="34">
        <v>95.4</v>
      </c>
      <c r="D40" s="35">
        <v>99</v>
      </c>
      <c r="E40" s="36">
        <f t="shared" si="0"/>
        <v>97.2</v>
      </c>
      <c r="F40" s="38">
        <v>67</v>
      </c>
      <c r="G40" s="34">
        <f t="shared" si="1"/>
        <v>28.400000000000006</v>
      </c>
      <c r="H40" s="35">
        <f t="shared" si="2"/>
        <v>32</v>
      </c>
      <c r="I40" s="36">
        <f t="shared" si="3"/>
        <v>30.200000000000003</v>
      </c>
      <c r="J40" s="39">
        <f t="shared" si="5"/>
        <v>100</v>
      </c>
      <c r="K40" s="40">
        <f t="shared" si="6"/>
        <v>249.33486986108434</v>
      </c>
      <c r="L40" s="40">
        <f t="shared" si="4"/>
        <v>68271.40720244982</v>
      </c>
      <c r="M40" s="39">
        <f t="shared" si="7"/>
        <v>67.2860621230389</v>
      </c>
      <c r="N40" s="39">
        <f t="shared" si="8"/>
        <v>32.56377760278781</v>
      </c>
      <c r="O40" s="9"/>
      <c r="P40" s="9"/>
      <c r="Q40" s="9"/>
      <c r="R40" s="9"/>
    </row>
    <row r="41" spans="1:18" ht="12">
      <c r="A41" s="10">
        <v>29</v>
      </c>
      <c r="B41" s="11">
        <v>1979</v>
      </c>
      <c r="C41" s="17">
        <v>95.6</v>
      </c>
      <c r="D41" s="8">
        <v>99.2</v>
      </c>
      <c r="E41" s="18">
        <f t="shared" si="0"/>
        <v>97.4</v>
      </c>
      <c r="F41" s="23">
        <v>67</v>
      </c>
      <c r="G41" s="17">
        <f t="shared" si="1"/>
        <v>28.599999999999994</v>
      </c>
      <c r="H41" s="8">
        <f t="shared" si="2"/>
        <v>32.2</v>
      </c>
      <c r="I41" s="18">
        <f t="shared" si="3"/>
        <v>30.4</v>
      </c>
      <c r="J41" s="27">
        <f t="shared" si="5"/>
        <v>100</v>
      </c>
      <c r="K41" s="26">
        <f t="shared" si="6"/>
        <v>255.5682416076114</v>
      </c>
      <c r="L41" s="26">
        <f t="shared" si="4"/>
        <v>70223.65125841528</v>
      </c>
      <c r="M41" s="27">
        <f t="shared" si="7"/>
        <v>65.73987932474758</v>
      </c>
      <c r="N41" s="27">
        <f t="shared" si="8"/>
        <v>31.065588586602793</v>
      </c>
      <c r="O41" s="9"/>
      <c r="P41" s="9"/>
      <c r="Q41" s="9"/>
      <c r="R41" s="9"/>
    </row>
    <row r="42" spans="1:18" ht="12">
      <c r="A42" s="10">
        <f>$A$3-B42</f>
        <v>28</v>
      </c>
      <c r="B42" s="11">
        <v>1980</v>
      </c>
      <c r="C42" s="17">
        <v>95.7</v>
      </c>
      <c r="D42" s="8">
        <v>99.3</v>
      </c>
      <c r="E42" s="18">
        <f t="shared" si="0"/>
        <v>97.5</v>
      </c>
      <c r="F42" s="23">
        <v>67</v>
      </c>
      <c r="G42" s="17">
        <f t="shared" si="1"/>
        <v>28.700000000000003</v>
      </c>
      <c r="H42" s="8">
        <f t="shared" si="2"/>
        <v>32.3</v>
      </c>
      <c r="I42" s="18">
        <f t="shared" si="3"/>
        <v>30.5</v>
      </c>
      <c r="J42" s="27">
        <f t="shared" si="5"/>
        <v>100</v>
      </c>
      <c r="K42" s="26">
        <f t="shared" si="6"/>
        <v>261.9574476478017</v>
      </c>
      <c r="L42" s="26">
        <f t="shared" si="4"/>
        <v>72104.32118360691</v>
      </c>
      <c r="M42" s="27">
        <f t="shared" si="7"/>
        <v>64.15274720531937</v>
      </c>
      <c r="N42" s="27">
        <f t="shared" si="8"/>
        <v>29.59582468720748</v>
      </c>
      <c r="O42" s="9"/>
      <c r="P42" s="9"/>
      <c r="Q42" s="9"/>
      <c r="R42" s="9"/>
    </row>
    <row r="43" spans="1:18" ht="12">
      <c r="A43" s="10">
        <v>27</v>
      </c>
      <c r="B43" s="11">
        <v>1981</v>
      </c>
      <c r="C43" s="17">
        <v>95.9</v>
      </c>
      <c r="D43" s="8">
        <v>99.5</v>
      </c>
      <c r="E43" s="18">
        <f t="shared" si="0"/>
        <v>97.7</v>
      </c>
      <c r="F43" s="23">
        <v>67</v>
      </c>
      <c r="G43" s="17">
        <f t="shared" si="1"/>
        <v>28.900000000000006</v>
      </c>
      <c r="H43" s="8">
        <f t="shared" si="2"/>
        <v>32.5</v>
      </c>
      <c r="I43" s="18">
        <f t="shared" si="3"/>
        <v>30.700000000000003</v>
      </c>
      <c r="J43" s="27">
        <f t="shared" si="5"/>
        <v>100</v>
      </c>
      <c r="K43" s="26">
        <f t="shared" si="6"/>
        <v>268.5063838389967</v>
      </c>
      <c r="L43" s="26">
        <f t="shared" si="4"/>
        <v>74161.87577628501</v>
      </c>
      <c r="M43" s="27">
        <f t="shared" si="7"/>
        <v>62.74475591294347</v>
      </c>
      <c r="N43" s="27">
        <f t="shared" si="8"/>
        <v>28.25415163736005</v>
      </c>
      <c r="O43" s="9"/>
      <c r="P43" s="9"/>
      <c r="Q43" s="9"/>
      <c r="R43" s="9"/>
    </row>
    <row r="44" spans="1:18" ht="12">
      <c r="A44" s="10">
        <f>$A$3-B44</f>
        <v>26</v>
      </c>
      <c r="B44" s="11">
        <v>1982</v>
      </c>
      <c r="C44" s="17">
        <v>96.1</v>
      </c>
      <c r="D44" s="8">
        <v>99.6</v>
      </c>
      <c r="E44" s="18">
        <f t="shared" si="0"/>
        <v>97.85</v>
      </c>
      <c r="F44" s="23">
        <v>67</v>
      </c>
      <c r="G44" s="17">
        <f t="shared" si="1"/>
        <v>29.099999999999994</v>
      </c>
      <c r="H44" s="8">
        <f t="shared" si="2"/>
        <v>32.599999999999994</v>
      </c>
      <c r="I44" s="18">
        <f t="shared" si="3"/>
        <v>30.849999999999994</v>
      </c>
      <c r="J44" s="27">
        <f t="shared" si="5"/>
        <v>100</v>
      </c>
      <c r="K44" s="26">
        <f t="shared" si="6"/>
        <v>275.21904343497164</v>
      </c>
      <c r="L44" s="26">
        <f t="shared" si="4"/>
        <v>76210.60673194763</v>
      </c>
      <c r="M44" s="27">
        <f t="shared" si="7"/>
        <v>61.3444665273325</v>
      </c>
      <c r="N44" s="27">
        <f t="shared" si="8"/>
        <v>26.95855960400255</v>
      </c>
      <c r="O44" s="9"/>
      <c r="P44" s="9"/>
      <c r="Q44" s="9"/>
      <c r="R44" s="9"/>
    </row>
    <row r="45" spans="1:18" ht="12">
      <c r="A45" s="32">
        <v>25</v>
      </c>
      <c r="B45" s="33">
        <v>1983</v>
      </c>
      <c r="C45" s="34">
        <v>96.3</v>
      </c>
      <c r="D45" s="35">
        <v>99.8</v>
      </c>
      <c r="E45" s="36">
        <f t="shared" si="0"/>
        <v>98.05</v>
      </c>
      <c r="F45" s="38">
        <v>67</v>
      </c>
      <c r="G45" s="34">
        <f t="shared" si="1"/>
        <v>29.299999999999997</v>
      </c>
      <c r="H45" s="35">
        <f t="shared" si="2"/>
        <v>32.8</v>
      </c>
      <c r="I45" s="36">
        <f t="shared" si="3"/>
        <v>31.049999999999997</v>
      </c>
      <c r="J45" s="39">
        <f t="shared" si="5"/>
        <v>100</v>
      </c>
      <c r="K45" s="40">
        <f t="shared" si="6"/>
        <v>282.0995195208459</v>
      </c>
      <c r="L45" s="40">
        <f t="shared" si="4"/>
        <v>78380.16755962689</v>
      </c>
      <c r="M45" s="39">
        <f t="shared" si="7"/>
        <v>60.05333234035303</v>
      </c>
      <c r="N45" s="39">
        <f t="shared" si="8"/>
        <v>25.751545914382785</v>
      </c>
      <c r="O45" s="9"/>
      <c r="P45" s="9"/>
      <c r="Q45" s="9"/>
      <c r="R45" s="9"/>
    </row>
    <row r="46" spans="1:18" ht="12">
      <c r="A46" s="10">
        <f>$A$3-B46</f>
        <v>24</v>
      </c>
      <c r="B46" s="11">
        <v>1984</v>
      </c>
      <c r="C46" s="17">
        <v>96.4</v>
      </c>
      <c r="D46" s="8">
        <v>99.9</v>
      </c>
      <c r="E46" s="18">
        <f t="shared" si="0"/>
        <v>98.15</v>
      </c>
      <c r="F46" s="23">
        <v>67</v>
      </c>
      <c r="G46" s="17">
        <f t="shared" si="1"/>
        <v>29.400000000000006</v>
      </c>
      <c r="H46" s="8">
        <f t="shared" si="2"/>
        <v>32.900000000000006</v>
      </c>
      <c r="I46" s="18">
        <f t="shared" si="3"/>
        <v>31.150000000000006</v>
      </c>
      <c r="J46" s="27">
        <f t="shared" si="5"/>
        <v>100</v>
      </c>
      <c r="K46" s="26">
        <f t="shared" si="6"/>
        <v>289.1520075088671</v>
      </c>
      <c r="L46" s="26">
        <f t="shared" si="4"/>
        <v>80474.34906471625</v>
      </c>
      <c r="M46" s="27">
        <f t="shared" si="7"/>
        <v>58.71582851601131</v>
      </c>
      <c r="N46" s="27">
        <f t="shared" si="8"/>
        <v>24.56384709641868</v>
      </c>
      <c r="O46" s="9"/>
      <c r="P46" s="9"/>
      <c r="Q46" s="9"/>
      <c r="R46" s="9"/>
    </row>
    <row r="47" spans="1:18" ht="12">
      <c r="A47" s="10">
        <v>23</v>
      </c>
      <c r="B47" s="11">
        <v>1985</v>
      </c>
      <c r="C47" s="17">
        <v>96.6</v>
      </c>
      <c r="D47" s="8">
        <v>100.1</v>
      </c>
      <c r="E47" s="18">
        <f t="shared" si="0"/>
        <v>98.35</v>
      </c>
      <c r="F47" s="23">
        <v>67</v>
      </c>
      <c r="G47" s="17">
        <f t="shared" si="1"/>
        <v>29.599999999999994</v>
      </c>
      <c r="H47" s="8">
        <f t="shared" si="2"/>
        <v>33.099999999999994</v>
      </c>
      <c r="I47" s="18">
        <f t="shared" si="3"/>
        <v>31.349999999999994</v>
      </c>
      <c r="J47" s="27">
        <f t="shared" si="5"/>
        <v>100</v>
      </c>
      <c r="K47" s="26">
        <f t="shared" si="6"/>
        <v>296.3808076965887</v>
      </c>
      <c r="L47" s="26">
        <f t="shared" si="4"/>
        <v>82760.71923342362</v>
      </c>
      <c r="M47" s="27">
        <f t="shared" si="7"/>
        <v>57.52724981111677</v>
      </c>
      <c r="N47" s="27">
        <f t="shared" si="8"/>
        <v>23.475860858209728</v>
      </c>
      <c r="O47" s="9"/>
      <c r="P47" s="9"/>
      <c r="Q47" s="9"/>
      <c r="R47" s="9"/>
    </row>
    <row r="48" spans="1:18" ht="12">
      <c r="A48" s="10">
        <f>$A$3-B48</f>
        <v>22</v>
      </c>
      <c r="B48" s="11">
        <v>1986</v>
      </c>
      <c r="C48" s="17">
        <v>96.7</v>
      </c>
      <c r="D48" s="8">
        <v>100.3</v>
      </c>
      <c r="E48" s="18">
        <f t="shared" si="0"/>
        <v>98.5</v>
      </c>
      <c r="F48" s="23">
        <v>67</v>
      </c>
      <c r="G48" s="17">
        <f t="shared" si="1"/>
        <v>29.700000000000003</v>
      </c>
      <c r="H48" s="8">
        <f t="shared" si="2"/>
        <v>33.3</v>
      </c>
      <c r="I48" s="18">
        <f t="shared" si="3"/>
        <v>31.5</v>
      </c>
      <c r="J48" s="27">
        <f t="shared" si="5"/>
        <v>100</v>
      </c>
      <c r="K48" s="26">
        <f t="shared" si="6"/>
        <v>303.79032788900344</v>
      </c>
      <c r="L48" s="26">
        <f t="shared" si="4"/>
        <v>85039.36154400026</v>
      </c>
      <c r="M48" s="27">
        <f t="shared" si="7"/>
        <v>56.337241358730886</v>
      </c>
      <c r="N48" s="27">
        <f t="shared" si="8"/>
        <v>22.422475584324427</v>
      </c>
      <c r="O48" s="9"/>
      <c r="P48" s="9"/>
      <c r="Q48" s="9"/>
      <c r="R48" s="9"/>
    </row>
    <row r="49" spans="1:18" ht="12">
      <c r="A49" s="10">
        <v>21</v>
      </c>
      <c r="B49" s="11">
        <v>1987</v>
      </c>
      <c r="C49" s="17">
        <v>96.9</v>
      </c>
      <c r="D49" s="8">
        <v>100.5</v>
      </c>
      <c r="E49" s="18">
        <f t="shared" si="0"/>
        <v>98.7</v>
      </c>
      <c r="F49" s="23">
        <v>67</v>
      </c>
      <c r="G49" s="17">
        <f t="shared" si="1"/>
        <v>29.900000000000006</v>
      </c>
      <c r="H49" s="8">
        <f t="shared" si="2"/>
        <v>33.5</v>
      </c>
      <c r="I49" s="18">
        <f t="shared" si="3"/>
        <v>31.700000000000003</v>
      </c>
      <c r="J49" s="27">
        <f t="shared" si="5"/>
        <v>100</v>
      </c>
      <c r="K49" s="26">
        <f t="shared" si="6"/>
        <v>311.38508608622845</v>
      </c>
      <c r="L49" s="26">
        <f t="shared" si="4"/>
        <v>87449.92358089057</v>
      </c>
      <c r="M49" s="27">
        <f t="shared" si="7"/>
        <v>55.23651925309063</v>
      </c>
      <c r="N49" s="27">
        <f t="shared" si="8"/>
        <v>21.438248832431732</v>
      </c>
      <c r="O49" s="9"/>
      <c r="P49" s="9"/>
      <c r="Q49" s="9"/>
      <c r="R49" s="9"/>
    </row>
    <row r="50" spans="1:18" ht="12">
      <c r="A50" s="32">
        <f>$A$3-B50</f>
        <v>20</v>
      </c>
      <c r="B50" s="33">
        <v>1988</v>
      </c>
      <c r="C50" s="34">
        <v>97.1</v>
      </c>
      <c r="D50" s="35">
        <v>100.6</v>
      </c>
      <c r="E50" s="36">
        <f t="shared" si="0"/>
        <v>98.85</v>
      </c>
      <c r="F50" s="38">
        <v>67</v>
      </c>
      <c r="G50" s="34">
        <f t="shared" si="1"/>
        <v>30.099999999999994</v>
      </c>
      <c r="H50" s="35">
        <f t="shared" si="2"/>
        <v>33.599999999999994</v>
      </c>
      <c r="I50" s="36">
        <f t="shared" si="3"/>
        <v>31.849999999999994</v>
      </c>
      <c r="J50" s="39">
        <f t="shared" si="5"/>
        <v>100</v>
      </c>
      <c r="K50" s="40">
        <f t="shared" si="6"/>
        <v>319.1697132383842</v>
      </c>
      <c r="L50" s="40">
        <f t="shared" si="4"/>
        <v>89853.48309356002</v>
      </c>
      <c r="M50" s="39">
        <f t="shared" si="7"/>
        <v>54.131395044010866</v>
      </c>
      <c r="N50" s="39">
        <f t="shared" si="8"/>
        <v>20.484425652391867</v>
      </c>
      <c r="O50" s="9"/>
      <c r="P50" s="9"/>
      <c r="Q50" s="9"/>
      <c r="R50" s="9"/>
    </row>
    <row r="51" spans="1:18" ht="12">
      <c r="A51" s="10">
        <v>19</v>
      </c>
      <c r="B51" s="11">
        <v>1989</v>
      </c>
      <c r="C51" s="17">
        <v>97.2</v>
      </c>
      <c r="D51" s="8">
        <v>100.8</v>
      </c>
      <c r="E51" s="18">
        <f t="shared" si="0"/>
        <v>99</v>
      </c>
      <c r="F51" s="23">
        <v>67</v>
      </c>
      <c r="G51" s="17">
        <f t="shared" si="1"/>
        <v>30.200000000000003</v>
      </c>
      <c r="H51" s="8">
        <f t="shared" si="2"/>
        <v>33.8</v>
      </c>
      <c r="I51" s="18">
        <f t="shared" si="3"/>
        <v>32</v>
      </c>
      <c r="J51" s="27">
        <f t="shared" si="5"/>
        <v>100</v>
      </c>
      <c r="K51" s="26">
        <f t="shared" si="6"/>
        <v>327.1489560693438</v>
      </c>
      <c r="L51" s="26">
        <f t="shared" si="4"/>
        <v>92321.29162969114</v>
      </c>
      <c r="M51" s="27">
        <f t="shared" si="7"/>
        <v>53.065400122018715</v>
      </c>
      <c r="N51" s="27">
        <f t="shared" si="8"/>
        <v>19.576529710995786</v>
      </c>
      <c r="O51" s="9"/>
      <c r="P51" s="9"/>
      <c r="Q51" s="9"/>
      <c r="R51" s="9"/>
    </row>
    <row r="52" spans="1:18" ht="12">
      <c r="A52" s="10">
        <f>$A$3-B52</f>
        <v>18</v>
      </c>
      <c r="B52" s="11">
        <v>1990</v>
      </c>
      <c r="C52" s="17">
        <v>97.3</v>
      </c>
      <c r="D52" s="8">
        <v>100.9</v>
      </c>
      <c r="E52" s="18">
        <f t="shared" si="0"/>
        <v>99.1</v>
      </c>
      <c r="F52" s="23">
        <v>67</v>
      </c>
      <c r="G52" s="17">
        <f aca="true" t="shared" si="9" ref="G52:G69">C52-F52</f>
        <v>30.299999999999997</v>
      </c>
      <c r="H52" s="8">
        <f aca="true" t="shared" si="10" ref="H52:H69">D52-F52</f>
        <v>33.900000000000006</v>
      </c>
      <c r="I52" s="18">
        <f aca="true" t="shared" si="11" ref="I52:I69">(G52+H52)/2</f>
        <v>32.1</v>
      </c>
      <c r="J52" s="27">
        <f t="shared" si="5"/>
        <v>100</v>
      </c>
      <c r="K52" s="26">
        <f t="shared" si="6"/>
        <v>335.3276799710773</v>
      </c>
      <c r="L52" s="26">
        <f t="shared" si="4"/>
        <v>94779.94167309276</v>
      </c>
      <c r="M52" s="27">
        <f t="shared" si="7"/>
        <v>51.99497031706288</v>
      </c>
      <c r="N52" s="27">
        <f t="shared" si="8"/>
        <v>18.69713127851448</v>
      </c>
      <c r="O52" s="9"/>
      <c r="P52" s="9"/>
      <c r="Q52" s="9"/>
      <c r="R52" s="9"/>
    </row>
    <row r="53" spans="1:18" ht="12">
      <c r="A53" s="10">
        <v>17</v>
      </c>
      <c r="B53" s="11">
        <v>1991</v>
      </c>
      <c r="C53" s="17">
        <v>97.5</v>
      </c>
      <c r="D53" s="8">
        <v>101.1</v>
      </c>
      <c r="E53" s="18">
        <f t="shared" si="0"/>
        <v>99.3</v>
      </c>
      <c r="F53" s="23">
        <v>67</v>
      </c>
      <c r="G53" s="17">
        <f t="shared" si="9"/>
        <v>30.5</v>
      </c>
      <c r="H53" s="8">
        <f t="shared" si="10"/>
        <v>34.099999999999994</v>
      </c>
      <c r="I53" s="18">
        <f t="shared" si="11"/>
        <v>32.3</v>
      </c>
      <c r="J53" s="27">
        <f t="shared" si="5"/>
        <v>100</v>
      </c>
      <c r="K53" s="26">
        <f t="shared" si="6"/>
        <v>343.7108719703543</v>
      </c>
      <c r="L53" s="26">
        <f t="shared" si="4"/>
        <v>97456.44289127657</v>
      </c>
      <c r="M53" s="27">
        <f t="shared" si="7"/>
        <v>51.041514776698556</v>
      </c>
      <c r="N53" s="27">
        <f t="shared" si="8"/>
        <v>17.88824786057988</v>
      </c>
      <c r="O53" s="9"/>
      <c r="P53" s="9"/>
      <c r="Q53" s="9"/>
      <c r="R53" s="9"/>
    </row>
    <row r="54" spans="1:18" ht="12">
      <c r="A54" s="10">
        <f>$A$3-B54</f>
        <v>16</v>
      </c>
      <c r="B54" s="11">
        <v>1992</v>
      </c>
      <c r="C54" s="17">
        <v>97.7</v>
      </c>
      <c r="D54" s="8">
        <v>101.2</v>
      </c>
      <c r="E54" s="18">
        <f t="shared" si="0"/>
        <v>99.45</v>
      </c>
      <c r="F54" s="23">
        <v>67</v>
      </c>
      <c r="G54" s="17">
        <f t="shared" si="9"/>
        <v>30.700000000000003</v>
      </c>
      <c r="H54" s="8">
        <f t="shared" si="10"/>
        <v>34.2</v>
      </c>
      <c r="I54" s="18">
        <f t="shared" si="11"/>
        <v>32.45</v>
      </c>
      <c r="J54" s="27">
        <f t="shared" si="5"/>
        <v>100</v>
      </c>
      <c r="K54" s="26">
        <f t="shared" si="6"/>
        <v>352.3036437696132</v>
      </c>
      <c r="L54" s="26">
        <f t="shared" si="4"/>
        <v>100127.28947477101</v>
      </c>
      <c r="M54" s="27">
        <f t="shared" si="7"/>
        <v>50.079445094667264</v>
      </c>
      <c r="N54" s="27">
        <f t="shared" si="8"/>
        <v>17.10318982204197</v>
      </c>
      <c r="O54" s="9"/>
      <c r="P54" s="9"/>
      <c r="Q54" s="9"/>
      <c r="R54" s="9"/>
    </row>
    <row r="55" spans="1:18" ht="12">
      <c r="A55" s="32">
        <v>15</v>
      </c>
      <c r="B55" s="33">
        <v>1993</v>
      </c>
      <c r="C55" s="34">
        <v>97.9</v>
      </c>
      <c r="D55" s="35">
        <v>101.4</v>
      </c>
      <c r="E55" s="36">
        <f t="shared" si="0"/>
        <v>99.65</v>
      </c>
      <c r="F55" s="38">
        <v>67</v>
      </c>
      <c r="G55" s="34">
        <f t="shared" si="9"/>
        <v>30.900000000000006</v>
      </c>
      <c r="H55" s="35">
        <f t="shared" si="10"/>
        <v>34.400000000000006</v>
      </c>
      <c r="I55" s="36">
        <f t="shared" si="11"/>
        <v>32.650000000000006</v>
      </c>
      <c r="J55" s="39">
        <f t="shared" si="5"/>
        <v>100</v>
      </c>
      <c r="K55" s="40">
        <f t="shared" si="6"/>
        <v>361.11123486385344</v>
      </c>
      <c r="L55" s="40">
        <f t="shared" si="4"/>
        <v>102948.73242398907</v>
      </c>
      <c r="M55" s="39">
        <f t="shared" si="7"/>
        <v>49.18601564128785</v>
      </c>
      <c r="N55" s="39">
        <f t="shared" si="8"/>
        <v>16.36729332012313</v>
      </c>
      <c r="O55" s="9"/>
      <c r="P55" s="9"/>
      <c r="Q55" s="9"/>
      <c r="R55" s="9"/>
    </row>
    <row r="56" spans="1:18" ht="12">
      <c r="A56" s="10">
        <f>$A$3-B56</f>
        <v>14</v>
      </c>
      <c r="B56" s="11">
        <v>1994</v>
      </c>
      <c r="C56" s="17">
        <v>98.1</v>
      </c>
      <c r="D56" s="8">
        <v>101.5</v>
      </c>
      <c r="E56" s="18">
        <f t="shared" si="0"/>
        <v>99.8</v>
      </c>
      <c r="F56" s="23">
        <v>67</v>
      </c>
      <c r="G56" s="17">
        <f t="shared" si="9"/>
        <v>31.099999999999994</v>
      </c>
      <c r="H56" s="8">
        <f t="shared" si="10"/>
        <v>34.5</v>
      </c>
      <c r="I56" s="18">
        <f t="shared" si="11"/>
        <v>32.8</v>
      </c>
      <c r="J56" s="27">
        <f t="shared" si="5"/>
        <v>100</v>
      </c>
      <c r="K56" s="26">
        <f t="shared" si="6"/>
        <v>370.13901573544973</v>
      </c>
      <c r="L56" s="26">
        <f t="shared" si="4"/>
        <v>105765.48318526261</v>
      </c>
      <c r="M56" s="27">
        <f t="shared" si="7"/>
        <v>48.28271833800142</v>
      </c>
      <c r="N56" s="27">
        <f t="shared" si="8"/>
        <v>15.652736968135834</v>
      </c>
      <c r="O56" s="9"/>
      <c r="P56" s="9"/>
      <c r="Q56" s="9"/>
      <c r="R56" s="9"/>
    </row>
    <row r="57" spans="1:18" ht="12">
      <c r="A57" s="10">
        <v>13</v>
      </c>
      <c r="B57" s="11">
        <v>1995</v>
      </c>
      <c r="C57" s="17">
        <v>98.1</v>
      </c>
      <c r="D57" s="8">
        <v>101.5</v>
      </c>
      <c r="E57" s="18">
        <f t="shared" si="0"/>
        <v>99.8</v>
      </c>
      <c r="F57" s="23">
        <v>67</v>
      </c>
      <c r="G57" s="17">
        <f t="shared" si="9"/>
        <v>31.099999999999994</v>
      </c>
      <c r="H57" s="8">
        <f t="shared" si="10"/>
        <v>34.5</v>
      </c>
      <c r="I57" s="18">
        <f t="shared" si="11"/>
        <v>32.8</v>
      </c>
      <c r="J57" s="27">
        <f t="shared" si="5"/>
        <v>100</v>
      </c>
      <c r="K57" s="26">
        <f t="shared" si="6"/>
        <v>379.39249112883596</v>
      </c>
      <c r="L57" s="26">
        <f t="shared" si="4"/>
        <v>108409.62026489415</v>
      </c>
      <c r="M57" s="27">
        <f t="shared" si="7"/>
        <v>47.29884754332675</v>
      </c>
      <c r="N57" s="27">
        <f t="shared" si="8"/>
        <v>14.936872858510213</v>
      </c>
      <c r="O57" s="9"/>
      <c r="P57" s="9"/>
      <c r="Q57" s="9"/>
      <c r="R57" s="9"/>
    </row>
    <row r="58" spans="1:18" ht="12">
      <c r="A58" s="10">
        <v>12</v>
      </c>
      <c r="B58" s="11">
        <v>1996</v>
      </c>
      <c r="C58" s="17">
        <v>98.4</v>
      </c>
      <c r="D58" s="8">
        <v>101.8</v>
      </c>
      <c r="E58" s="18">
        <f t="shared" si="0"/>
        <v>100.1</v>
      </c>
      <c r="F58" s="23">
        <v>67</v>
      </c>
      <c r="G58" s="17">
        <f t="shared" si="9"/>
        <v>31.400000000000006</v>
      </c>
      <c r="H58" s="8">
        <f t="shared" si="10"/>
        <v>34.8</v>
      </c>
      <c r="I58" s="18">
        <f t="shared" si="11"/>
        <v>33.1</v>
      </c>
      <c r="J58" s="27">
        <f t="shared" si="5"/>
        <v>100</v>
      </c>
      <c r="K58" s="26">
        <f t="shared" si="6"/>
        <v>388.87730340705684</v>
      </c>
      <c r="L58" s="26">
        <f t="shared" si="4"/>
        <v>111626.16411187596</v>
      </c>
      <c r="M58" s="27">
        <f t="shared" si="7"/>
        <v>46.55713607482531</v>
      </c>
      <c r="N58" s="27">
        <f t="shared" si="8"/>
        <v>14.32038091264343</v>
      </c>
      <c r="O58" s="9"/>
      <c r="P58" s="9"/>
      <c r="Q58" s="9"/>
      <c r="R58" s="9"/>
    </row>
    <row r="59" spans="1:18" ht="12">
      <c r="A59" s="10">
        <v>11</v>
      </c>
      <c r="B59" s="11">
        <v>1997</v>
      </c>
      <c r="C59" s="17">
        <v>98.6</v>
      </c>
      <c r="D59" s="8">
        <v>102</v>
      </c>
      <c r="E59" s="18">
        <f t="shared" si="0"/>
        <v>100.3</v>
      </c>
      <c r="F59" s="23">
        <v>67</v>
      </c>
      <c r="G59" s="17">
        <f t="shared" si="9"/>
        <v>31.599999999999994</v>
      </c>
      <c r="H59" s="8">
        <f t="shared" si="10"/>
        <v>35</v>
      </c>
      <c r="I59" s="18">
        <f t="shared" si="11"/>
        <v>33.3</v>
      </c>
      <c r="J59" s="27">
        <f t="shared" si="5"/>
        <v>100</v>
      </c>
      <c r="K59" s="26">
        <f t="shared" si="6"/>
        <v>398.5992359922333</v>
      </c>
      <c r="L59" s="26">
        <f t="shared" si="4"/>
        <v>114759.50260331146</v>
      </c>
      <c r="M59" s="27">
        <f t="shared" si="7"/>
        <v>45.76610542107544</v>
      </c>
      <c r="N59" s="27">
        <f t="shared" si="8"/>
        <v>13.709496609614916</v>
      </c>
      <c r="O59" s="9"/>
      <c r="P59" s="9"/>
      <c r="Q59" s="9"/>
      <c r="R59" s="9"/>
    </row>
    <row r="60" spans="1:18" ht="12">
      <c r="A60" s="32">
        <v>10</v>
      </c>
      <c r="B60" s="33">
        <v>1998</v>
      </c>
      <c r="C60" s="34">
        <v>98.7</v>
      </c>
      <c r="D60" s="35">
        <v>102.1</v>
      </c>
      <c r="E60" s="36">
        <f t="shared" si="0"/>
        <v>100.4</v>
      </c>
      <c r="F60" s="38">
        <v>67</v>
      </c>
      <c r="G60" s="34">
        <f t="shared" si="9"/>
        <v>31.700000000000003</v>
      </c>
      <c r="H60" s="35">
        <f t="shared" si="10"/>
        <v>35.099999999999994</v>
      </c>
      <c r="I60" s="36">
        <f t="shared" si="11"/>
        <v>33.4</v>
      </c>
      <c r="J60" s="39">
        <f t="shared" si="5"/>
        <v>100</v>
      </c>
      <c r="K60" s="40">
        <f t="shared" si="6"/>
        <v>408.56421689203904</v>
      </c>
      <c r="L60" s="40">
        <f t="shared" si="4"/>
        <v>117803.1120817428</v>
      </c>
      <c r="M60" s="39">
        <f t="shared" si="7"/>
        <v>44.93036015545042</v>
      </c>
      <c r="N60" s="39">
        <f t="shared" si="8"/>
        <v>13.106240491048272</v>
      </c>
      <c r="O60" s="9"/>
      <c r="P60" s="9"/>
      <c r="Q60" s="9"/>
      <c r="R60" s="9"/>
    </row>
    <row r="61" spans="1:18" ht="12">
      <c r="A61" s="10">
        <v>9</v>
      </c>
      <c r="B61" s="11">
        <v>1999</v>
      </c>
      <c r="C61" s="17">
        <v>98.9</v>
      </c>
      <c r="D61" s="8">
        <v>102.3</v>
      </c>
      <c r="E61" s="18">
        <f t="shared" si="0"/>
        <v>100.6</v>
      </c>
      <c r="F61" s="23">
        <v>67</v>
      </c>
      <c r="G61" s="17">
        <f t="shared" si="9"/>
        <v>31.900000000000006</v>
      </c>
      <c r="H61" s="8">
        <f t="shared" si="10"/>
        <v>35.3</v>
      </c>
      <c r="I61" s="18">
        <f t="shared" si="11"/>
        <v>33.6</v>
      </c>
      <c r="J61" s="27">
        <f t="shared" si="5"/>
        <v>100</v>
      </c>
      <c r="K61" s="26">
        <f t="shared" si="6"/>
        <v>418.77832231434</v>
      </c>
      <c r="L61" s="26">
        <f t="shared" si="4"/>
        <v>121104.12000358937</v>
      </c>
      <c r="M61" s="27">
        <f t="shared" si="7"/>
        <v>44.18330739913667</v>
      </c>
      <c r="N61" s="27">
        <f t="shared" si="8"/>
        <v>12.549023849600843</v>
      </c>
      <c r="O61" s="9"/>
      <c r="P61" s="9"/>
      <c r="Q61" s="9"/>
      <c r="R61" s="9"/>
    </row>
    <row r="62" spans="1:18" ht="12">
      <c r="A62" s="10">
        <v>8</v>
      </c>
      <c r="B62" s="11">
        <v>2000</v>
      </c>
      <c r="C62" s="17">
        <v>99</v>
      </c>
      <c r="D62" s="8">
        <v>102.4</v>
      </c>
      <c r="E62" s="18">
        <f t="shared" si="0"/>
        <v>100.7</v>
      </c>
      <c r="F62" s="23">
        <v>67</v>
      </c>
      <c r="G62" s="17">
        <f t="shared" si="9"/>
        <v>32</v>
      </c>
      <c r="H62" s="8">
        <f t="shared" si="10"/>
        <v>35.400000000000006</v>
      </c>
      <c r="I62" s="18">
        <f t="shared" si="11"/>
        <v>33.7</v>
      </c>
      <c r="J62" s="27">
        <f t="shared" si="5"/>
        <v>100</v>
      </c>
      <c r="K62" s="26">
        <f t="shared" si="6"/>
        <v>429.24778037219846</v>
      </c>
      <c r="L62" s="26">
        <f t="shared" si="4"/>
        <v>124313.09455312521</v>
      </c>
      <c r="M62" s="27">
        <f t="shared" si="7"/>
        <v>43.39267937527877</v>
      </c>
      <c r="N62" s="27">
        <f t="shared" si="8"/>
        <v>11.998745142404752</v>
      </c>
      <c r="O62" s="9"/>
      <c r="P62" s="9"/>
      <c r="Q62" s="9"/>
      <c r="R62" s="9"/>
    </row>
    <row r="63" spans="1:18" ht="12">
      <c r="A63" s="10">
        <v>7</v>
      </c>
      <c r="B63" s="11">
        <v>2001</v>
      </c>
      <c r="C63" s="17">
        <v>99.2</v>
      </c>
      <c r="D63" s="8">
        <v>102.6</v>
      </c>
      <c r="E63" s="18">
        <f t="shared" si="0"/>
        <v>100.9</v>
      </c>
      <c r="F63" s="23">
        <v>67</v>
      </c>
      <c r="G63" s="17">
        <f t="shared" si="9"/>
        <v>32.2</v>
      </c>
      <c r="H63" s="8">
        <f t="shared" si="10"/>
        <v>35.599999999999994</v>
      </c>
      <c r="I63" s="18">
        <f t="shared" si="11"/>
        <v>33.9</v>
      </c>
      <c r="J63" s="27">
        <f t="shared" si="5"/>
        <v>100</v>
      </c>
      <c r="K63" s="26">
        <f t="shared" si="6"/>
        <v>439.9789748815034</v>
      </c>
      <c r="L63" s="26">
        <f t="shared" si="4"/>
        <v>127790.60975329234</v>
      </c>
      <c r="M63" s="27">
        <f t="shared" si="7"/>
        <v>42.68536054256662</v>
      </c>
      <c r="N63" s="27">
        <f t="shared" si="8"/>
        <v>11.490036827804994</v>
      </c>
      <c r="O63" s="9"/>
      <c r="P63" s="9"/>
      <c r="Q63" s="9"/>
      <c r="R63" s="9"/>
    </row>
    <row r="64" spans="1:18" ht="12">
      <c r="A64" s="10">
        <v>6</v>
      </c>
      <c r="B64" s="11">
        <v>2002</v>
      </c>
      <c r="C64" s="17">
        <v>99.4</v>
      </c>
      <c r="D64" s="8">
        <v>102.7</v>
      </c>
      <c r="E64" s="18">
        <f t="shared" si="0"/>
        <v>101.05000000000001</v>
      </c>
      <c r="F64" s="23">
        <v>67</v>
      </c>
      <c r="G64" s="17">
        <f t="shared" si="9"/>
        <v>32.400000000000006</v>
      </c>
      <c r="H64" s="8">
        <f t="shared" si="10"/>
        <v>35.7</v>
      </c>
      <c r="I64" s="18">
        <f t="shared" si="11"/>
        <v>34.050000000000004</v>
      </c>
      <c r="J64" s="27">
        <f t="shared" si="5"/>
        <v>100</v>
      </c>
      <c r="K64" s="26">
        <f t="shared" si="6"/>
        <v>450.97844925354104</v>
      </c>
      <c r="L64" s="26">
        <f t="shared" si="4"/>
        <v>131267.67858460397</v>
      </c>
      <c r="M64" s="27">
        <f t="shared" si="7"/>
        <v>41.965713352090546</v>
      </c>
      <c r="N64" s="27">
        <f t="shared" si="8"/>
        <v>10.995549506986611</v>
      </c>
      <c r="O64" s="9"/>
      <c r="P64" s="9"/>
      <c r="Q64" s="9"/>
      <c r="R64" s="9"/>
    </row>
    <row r="65" spans="1:18" ht="12">
      <c r="A65" s="32">
        <v>5</v>
      </c>
      <c r="B65" s="33">
        <v>2003</v>
      </c>
      <c r="C65" s="34">
        <v>99.6</v>
      </c>
      <c r="D65" s="35">
        <v>102.9</v>
      </c>
      <c r="E65" s="36">
        <f t="shared" si="0"/>
        <v>101.25</v>
      </c>
      <c r="F65" s="38">
        <v>67</v>
      </c>
      <c r="G65" s="34">
        <f t="shared" si="9"/>
        <v>32.599999999999994</v>
      </c>
      <c r="H65" s="35">
        <f t="shared" si="10"/>
        <v>35.900000000000006</v>
      </c>
      <c r="I65" s="36">
        <f t="shared" si="11"/>
        <v>34.25</v>
      </c>
      <c r="J65" s="39">
        <f t="shared" si="5"/>
        <v>100</v>
      </c>
      <c r="K65" s="40">
        <f t="shared" si="6"/>
        <v>462.25291048487946</v>
      </c>
      <c r="L65" s="40">
        <f t="shared" si="4"/>
        <v>134932.61513697408</v>
      </c>
      <c r="M65" s="39">
        <f t="shared" si="7"/>
        <v>41.29365686156726</v>
      </c>
      <c r="N65" s="39">
        <f t="shared" si="8"/>
        <v>10.5303681856515</v>
      </c>
      <c r="O65" s="9"/>
      <c r="P65" s="9"/>
      <c r="Q65" s="9"/>
      <c r="R65" s="9"/>
    </row>
    <row r="66" spans="1:18" ht="12">
      <c r="A66" s="10">
        <v>4</v>
      </c>
      <c r="B66" s="11">
        <v>2004</v>
      </c>
      <c r="C66" s="17">
        <v>99.7</v>
      </c>
      <c r="D66" s="8">
        <v>103</v>
      </c>
      <c r="E66" s="18">
        <f t="shared" si="0"/>
        <v>101.35</v>
      </c>
      <c r="F66" s="23">
        <v>67</v>
      </c>
      <c r="G66" s="17">
        <f t="shared" si="9"/>
        <v>32.7</v>
      </c>
      <c r="H66" s="8">
        <f t="shared" si="10"/>
        <v>36</v>
      </c>
      <c r="I66" s="18">
        <f t="shared" si="11"/>
        <v>34.35</v>
      </c>
      <c r="J66" s="27">
        <f t="shared" si="5"/>
        <v>100</v>
      </c>
      <c r="K66" s="26">
        <f t="shared" si="6"/>
        <v>473.8092332470016</v>
      </c>
      <c r="L66" s="26">
        <f t="shared" si="4"/>
        <v>138501.22071656623</v>
      </c>
      <c r="M66" s="27">
        <f t="shared" si="7"/>
        <v>40.580654443249294</v>
      </c>
      <c r="N66" s="27">
        <f t="shared" si="8"/>
        <v>10.071088248110758</v>
      </c>
      <c r="O66" s="9"/>
      <c r="P66" s="9"/>
      <c r="Q66" s="9"/>
      <c r="R66" s="9"/>
    </row>
    <row r="67" spans="1:18" ht="12">
      <c r="A67" s="10">
        <v>3</v>
      </c>
      <c r="B67" s="11">
        <v>2005</v>
      </c>
      <c r="C67" s="17">
        <v>99.9</v>
      </c>
      <c r="D67" s="8">
        <v>103.2</v>
      </c>
      <c r="E67" s="18">
        <f t="shared" si="0"/>
        <v>101.55000000000001</v>
      </c>
      <c r="F67" s="23">
        <v>67</v>
      </c>
      <c r="G67" s="17">
        <f t="shared" si="9"/>
        <v>32.900000000000006</v>
      </c>
      <c r="H67" s="8">
        <f t="shared" si="10"/>
        <v>36.2</v>
      </c>
      <c r="I67" s="18">
        <f t="shared" si="11"/>
        <v>34.550000000000004</v>
      </c>
      <c r="J67" s="27">
        <f t="shared" si="5"/>
        <v>100</v>
      </c>
      <c r="K67" s="26">
        <f t="shared" si="6"/>
        <v>485.6544640781765</v>
      </c>
      <c r="L67" s="26">
        <f t="shared" si="4"/>
        <v>142361.8093210346</v>
      </c>
      <c r="M67" s="27">
        <f t="shared" si="7"/>
        <v>39.941486454017195</v>
      </c>
      <c r="N67" s="27">
        <f t="shared" si="8"/>
        <v>9.645820910111222</v>
      </c>
      <c r="O67" s="9"/>
      <c r="P67" s="9"/>
      <c r="Q67" s="9"/>
      <c r="R67" s="9"/>
    </row>
    <row r="68" spans="1:17" ht="12">
      <c r="A68" s="10">
        <v>2</v>
      </c>
      <c r="B68" s="11">
        <v>2006</v>
      </c>
      <c r="C68" s="17">
        <v>100</v>
      </c>
      <c r="D68" s="8">
        <v>103.3</v>
      </c>
      <c r="E68" s="18">
        <f t="shared" si="0"/>
        <v>101.65</v>
      </c>
      <c r="F68" s="23">
        <v>67</v>
      </c>
      <c r="G68" s="17">
        <f t="shared" si="9"/>
        <v>33</v>
      </c>
      <c r="H68" s="8">
        <f t="shared" si="10"/>
        <v>36.3</v>
      </c>
      <c r="I68" s="18">
        <f t="shared" si="11"/>
        <v>34.65</v>
      </c>
      <c r="J68" s="27">
        <f t="shared" si="5"/>
        <v>100</v>
      </c>
      <c r="K68" s="26">
        <f t="shared" si="6"/>
        <v>497.79582568013086</v>
      </c>
      <c r="L68" s="26">
        <f t="shared" si="4"/>
        <v>146123.69327972908</v>
      </c>
      <c r="M68" s="27">
        <f t="shared" si="7"/>
        <v>39.26267233641006</v>
      </c>
      <c r="N68" s="27">
        <f t="shared" si="8"/>
        <v>9.22601383348771</v>
      </c>
      <c r="P68" s="9"/>
      <c r="Q68" s="9"/>
    </row>
    <row r="69" spans="1:17" ht="12">
      <c r="A69" s="16">
        <v>1</v>
      </c>
      <c r="B69" s="12">
        <v>2007</v>
      </c>
      <c r="C69" s="19">
        <v>100.2</v>
      </c>
      <c r="D69" s="20">
        <v>103.5</v>
      </c>
      <c r="E69" s="21">
        <f>(C69+D69)/2</f>
        <v>101.85</v>
      </c>
      <c r="F69" s="24">
        <v>67</v>
      </c>
      <c r="G69" s="19">
        <f t="shared" si="9"/>
        <v>33.2</v>
      </c>
      <c r="H69" s="20">
        <f t="shared" si="10"/>
        <v>36.5</v>
      </c>
      <c r="I69" s="21">
        <f t="shared" si="11"/>
        <v>34.85</v>
      </c>
      <c r="J69" s="28">
        <f t="shared" si="5"/>
        <v>100</v>
      </c>
      <c r="K69" s="30">
        <f t="shared" si="6"/>
        <v>510.24072132213416</v>
      </c>
      <c r="L69" s="30">
        <f t="shared" si="4"/>
        <v>150190.2297811479</v>
      </c>
      <c r="M69" s="28">
        <f t="shared" si="7"/>
        <v>38.65358025096468</v>
      </c>
      <c r="N69" s="28">
        <f t="shared" si="8"/>
        <v>8.837024639707696</v>
      </c>
      <c r="P69" s="9"/>
      <c r="Q69" s="9"/>
    </row>
  </sheetData>
  <mergeCells count="5">
    <mergeCell ref="A1:N1"/>
    <mergeCell ref="A3:B3"/>
    <mergeCell ref="C3:E3"/>
    <mergeCell ref="G3:I3"/>
    <mergeCell ref="F3:F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G22" sqref="G22"/>
    </sheetView>
  </sheetViews>
  <sheetFormatPr defaultColWidth="11.421875" defaultRowHeight="12.75"/>
  <cols>
    <col min="1" max="1" width="4.28125" style="41" bestFit="1" customWidth="1"/>
    <col min="2" max="2" width="4.421875" style="41" bestFit="1" customWidth="1"/>
    <col min="3" max="19" width="8.00390625" style="41" customWidth="1"/>
    <col min="20" max="16384" width="11.421875" style="41" customWidth="1"/>
  </cols>
  <sheetData>
    <row r="1" spans="1:19" ht="11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1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1.25">
      <c r="A3" s="37" t="s">
        <v>3</v>
      </c>
      <c r="B3" s="51" t="s">
        <v>22</v>
      </c>
      <c r="C3" s="52">
        <v>100</v>
      </c>
      <c r="D3" s="52">
        <v>500</v>
      </c>
      <c r="E3" s="52">
        <v>600</v>
      </c>
      <c r="F3" s="52">
        <v>700</v>
      </c>
      <c r="G3" s="52">
        <v>800</v>
      </c>
      <c r="H3" s="52">
        <v>900</v>
      </c>
      <c r="I3" s="52">
        <v>1000</v>
      </c>
      <c r="J3" s="52">
        <v>1100</v>
      </c>
      <c r="K3" s="52">
        <v>1200</v>
      </c>
      <c r="L3" s="52">
        <v>1300</v>
      </c>
      <c r="M3" s="52">
        <v>1400</v>
      </c>
      <c r="N3" s="52">
        <v>1500</v>
      </c>
      <c r="O3" s="52">
        <v>1600</v>
      </c>
      <c r="P3" s="52">
        <v>1700</v>
      </c>
      <c r="Q3" s="52">
        <v>1800</v>
      </c>
      <c r="R3" s="52">
        <v>1900</v>
      </c>
      <c r="S3" s="51">
        <v>2000</v>
      </c>
    </row>
    <row r="4" spans="1:19" ht="11.25">
      <c r="A4" s="42">
        <f>'Übersicht 2,5%'!A5</f>
        <v>65</v>
      </c>
      <c r="B4" s="44">
        <f>'Übersicht 2,5%'!F5</f>
        <v>65</v>
      </c>
      <c r="C4" s="45">
        <f>'Übersicht 2,5%'!L5</f>
        <v>25043.124737892744</v>
      </c>
      <c r="D4" s="45">
        <f>$C4*(D$3/$C$3)</f>
        <v>125215.62368946371</v>
      </c>
      <c r="E4" s="45">
        <f aca="true" t="shared" si="0" ref="E4:S19">$C4*(E$3/$C$3)</f>
        <v>150258.74842735648</v>
      </c>
      <c r="F4" s="45">
        <f t="shared" si="0"/>
        <v>175301.8731652492</v>
      </c>
      <c r="G4" s="45">
        <f t="shared" si="0"/>
        <v>200344.99790314195</v>
      </c>
      <c r="H4" s="45">
        <f t="shared" si="0"/>
        <v>225388.1226410347</v>
      </c>
      <c r="I4" s="45">
        <f t="shared" si="0"/>
        <v>250431.24737892742</v>
      </c>
      <c r="J4" s="45">
        <f t="shared" si="0"/>
        <v>275474.3721168202</v>
      </c>
      <c r="K4" s="45">
        <f t="shared" si="0"/>
        <v>300517.49685471295</v>
      </c>
      <c r="L4" s="45">
        <f t="shared" si="0"/>
        <v>325560.62159260566</v>
      </c>
      <c r="M4" s="45">
        <f t="shared" si="0"/>
        <v>350603.7463304984</v>
      </c>
      <c r="N4" s="45">
        <f t="shared" si="0"/>
        <v>375646.87106839113</v>
      </c>
      <c r="O4" s="45">
        <f t="shared" si="0"/>
        <v>400689.9958062839</v>
      </c>
      <c r="P4" s="45">
        <f t="shared" si="0"/>
        <v>425733.12054417667</v>
      </c>
      <c r="Q4" s="45">
        <f t="shared" si="0"/>
        <v>450776.2452820694</v>
      </c>
      <c r="R4" s="45">
        <f t="shared" si="0"/>
        <v>475819.37001996214</v>
      </c>
      <c r="S4" s="46">
        <f t="shared" si="0"/>
        <v>500862.49475785485</v>
      </c>
    </row>
    <row r="5" spans="1:19" ht="11.25">
      <c r="A5" s="42">
        <f>'Übersicht 2,5%'!A6</f>
        <v>64</v>
      </c>
      <c r="B5" s="44">
        <f>'Übersicht 2,5%'!F6</f>
        <v>65</v>
      </c>
      <c r="C5" s="45">
        <f>'Übersicht 2,5%'!L6</f>
        <v>25959.259435855263</v>
      </c>
      <c r="D5" s="45">
        <f aca="true" t="shared" si="1" ref="D5:S34">$C5*(D$3/$C$3)</f>
        <v>129796.29717927631</v>
      </c>
      <c r="E5" s="45">
        <f t="shared" si="0"/>
        <v>155755.5566151316</v>
      </c>
      <c r="F5" s="45">
        <f t="shared" si="0"/>
        <v>181714.81605098685</v>
      </c>
      <c r="G5" s="45">
        <f t="shared" si="0"/>
        <v>207674.0754868421</v>
      </c>
      <c r="H5" s="45">
        <f t="shared" si="0"/>
        <v>233633.33492269737</v>
      </c>
      <c r="I5" s="45">
        <f t="shared" si="0"/>
        <v>259592.59435855263</v>
      </c>
      <c r="J5" s="45">
        <f t="shared" si="0"/>
        <v>285551.8537944079</v>
      </c>
      <c r="K5" s="45">
        <f t="shared" si="0"/>
        <v>311511.1132302632</v>
      </c>
      <c r="L5" s="45">
        <f t="shared" si="0"/>
        <v>337470.37266611843</v>
      </c>
      <c r="M5" s="45">
        <f t="shared" si="0"/>
        <v>363429.6321019737</v>
      </c>
      <c r="N5" s="45">
        <f t="shared" si="0"/>
        <v>389388.89153782895</v>
      </c>
      <c r="O5" s="45">
        <f t="shared" si="0"/>
        <v>415348.1509736842</v>
      </c>
      <c r="P5" s="45">
        <f t="shared" si="0"/>
        <v>441307.4104095395</v>
      </c>
      <c r="Q5" s="45">
        <f t="shared" si="0"/>
        <v>467266.66984539473</v>
      </c>
      <c r="R5" s="45">
        <f t="shared" si="0"/>
        <v>493225.92928125</v>
      </c>
      <c r="S5" s="46">
        <f t="shared" si="0"/>
        <v>519185.18871710525</v>
      </c>
    </row>
    <row r="6" spans="1:19" ht="11.25">
      <c r="A6" s="42">
        <f>'Übersicht 2,5%'!A7</f>
        <v>63</v>
      </c>
      <c r="B6" s="44">
        <f>'Übersicht 2,5%'!F7</f>
        <v>65</v>
      </c>
      <c r="C6" s="45">
        <f>'Übersicht 2,5%'!L7</f>
        <v>26696.331558125552</v>
      </c>
      <c r="D6" s="45">
        <f t="shared" si="1"/>
        <v>133481.65779062777</v>
      </c>
      <c r="E6" s="45">
        <f t="shared" si="0"/>
        <v>160177.9893487533</v>
      </c>
      <c r="F6" s="45">
        <f t="shared" si="0"/>
        <v>186874.32090687886</v>
      </c>
      <c r="G6" s="45">
        <f t="shared" si="0"/>
        <v>213570.65246500442</v>
      </c>
      <c r="H6" s="45">
        <f t="shared" si="0"/>
        <v>240266.98402312997</v>
      </c>
      <c r="I6" s="45">
        <f t="shared" si="0"/>
        <v>266963.31558125553</v>
      </c>
      <c r="J6" s="45">
        <f t="shared" si="0"/>
        <v>293659.6471393811</v>
      </c>
      <c r="K6" s="45">
        <f t="shared" si="0"/>
        <v>320355.9786975066</v>
      </c>
      <c r="L6" s="45">
        <f t="shared" si="0"/>
        <v>347052.31025563215</v>
      </c>
      <c r="M6" s="45">
        <f t="shared" si="0"/>
        <v>373748.6418137577</v>
      </c>
      <c r="N6" s="45">
        <f t="shared" si="0"/>
        <v>400444.9733718833</v>
      </c>
      <c r="O6" s="45">
        <f t="shared" si="0"/>
        <v>427141.30493000883</v>
      </c>
      <c r="P6" s="45">
        <f t="shared" si="0"/>
        <v>453837.6364881344</v>
      </c>
      <c r="Q6" s="45">
        <f t="shared" si="0"/>
        <v>480533.96804625995</v>
      </c>
      <c r="R6" s="45">
        <f t="shared" si="0"/>
        <v>507230.2996043855</v>
      </c>
      <c r="S6" s="46">
        <f t="shared" si="0"/>
        <v>533926.6311625111</v>
      </c>
    </row>
    <row r="7" spans="1:19" ht="11.25">
      <c r="A7" s="42">
        <f>'Übersicht 2,5%'!A8</f>
        <v>62</v>
      </c>
      <c r="B7" s="44">
        <f>'Übersicht 2,5%'!F8</f>
        <v>65</v>
      </c>
      <c r="C7" s="45">
        <f>'Übersicht 2,5%'!L8</f>
        <v>27483.32833663225</v>
      </c>
      <c r="D7" s="45">
        <f t="shared" si="1"/>
        <v>137416.64168316126</v>
      </c>
      <c r="E7" s="45">
        <f t="shared" si="0"/>
        <v>164899.9700197935</v>
      </c>
      <c r="F7" s="45">
        <f t="shared" si="0"/>
        <v>192383.29835642574</v>
      </c>
      <c r="G7" s="45">
        <f t="shared" si="0"/>
        <v>219866.626693058</v>
      </c>
      <c r="H7" s="45">
        <f t="shared" si="0"/>
        <v>247349.95502969026</v>
      </c>
      <c r="I7" s="45">
        <f t="shared" si="0"/>
        <v>274833.2833663225</v>
      </c>
      <c r="J7" s="45">
        <f t="shared" si="0"/>
        <v>302316.61170295475</v>
      </c>
      <c r="K7" s="45">
        <f t="shared" si="0"/>
        <v>329799.940039587</v>
      </c>
      <c r="L7" s="45">
        <f t="shared" si="0"/>
        <v>357283.26837621926</v>
      </c>
      <c r="M7" s="45">
        <f t="shared" si="0"/>
        <v>384766.5967128515</v>
      </c>
      <c r="N7" s="45">
        <f t="shared" si="0"/>
        <v>412249.9250494838</v>
      </c>
      <c r="O7" s="45">
        <f t="shared" si="0"/>
        <v>439733.253386116</v>
      </c>
      <c r="P7" s="45">
        <f t="shared" si="0"/>
        <v>467216.58172274823</v>
      </c>
      <c r="Q7" s="45">
        <f t="shared" si="0"/>
        <v>494699.9100593805</v>
      </c>
      <c r="R7" s="45">
        <f t="shared" si="0"/>
        <v>522183.23839601275</v>
      </c>
      <c r="S7" s="46">
        <f t="shared" si="0"/>
        <v>549666.566732645</v>
      </c>
    </row>
    <row r="8" spans="1:19" ht="11.25">
      <c r="A8" s="42">
        <f>'Übersicht 2,5%'!A9</f>
        <v>61</v>
      </c>
      <c r="B8" s="44">
        <f>'Übersicht 2,5%'!F9</f>
        <v>65</v>
      </c>
      <c r="C8" s="45">
        <f>'Übersicht 2,5%'!L9</f>
        <v>28292.056762551052</v>
      </c>
      <c r="D8" s="45">
        <f t="shared" si="1"/>
        <v>141460.28381275525</v>
      </c>
      <c r="E8" s="45">
        <f t="shared" si="0"/>
        <v>169752.34057530633</v>
      </c>
      <c r="F8" s="45">
        <f t="shared" si="0"/>
        <v>198044.39733785737</v>
      </c>
      <c r="G8" s="45">
        <f t="shared" si="0"/>
        <v>226336.45410040842</v>
      </c>
      <c r="H8" s="45">
        <f t="shared" si="0"/>
        <v>254628.51086295946</v>
      </c>
      <c r="I8" s="45">
        <f t="shared" si="0"/>
        <v>282920.5676255105</v>
      </c>
      <c r="J8" s="45">
        <f t="shared" si="0"/>
        <v>311212.6243880616</v>
      </c>
      <c r="K8" s="45">
        <f t="shared" si="0"/>
        <v>339504.68115061265</v>
      </c>
      <c r="L8" s="45">
        <f t="shared" si="0"/>
        <v>367796.73791316367</v>
      </c>
      <c r="M8" s="45">
        <f t="shared" si="0"/>
        <v>396088.79467571474</v>
      </c>
      <c r="N8" s="45">
        <f t="shared" si="0"/>
        <v>424380.85143826576</v>
      </c>
      <c r="O8" s="45">
        <f t="shared" si="0"/>
        <v>452672.90820081683</v>
      </c>
      <c r="P8" s="45">
        <f t="shared" si="0"/>
        <v>480964.9649633679</v>
      </c>
      <c r="Q8" s="45">
        <f t="shared" si="0"/>
        <v>509257.0217259189</v>
      </c>
      <c r="R8" s="45">
        <f t="shared" si="0"/>
        <v>537549.0784884699</v>
      </c>
      <c r="S8" s="46">
        <f t="shared" si="0"/>
        <v>565841.135251021</v>
      </c>
    </row>
    <row r="9" spans="1:19" ht="11.25">
      <c r="A9" s="53">
        <f>'Übersicht 2,5%'!A10</f>
        <v>60</v>
      </c>
      <c r="B9" s="54">
        <f>'Übersicht 2,5%'!F10</f>
        <v>65</v>
      </c>
      <c r="C9" s="55">
        <f>'Übersicht 2,5%'!L10</f>
        <v>29092.249745591802</v>
      </c>
      <c r="D9" s="55">
        <f t="shared" si="1"/>
        <v>145461.248727959</v>
      </c>
      <c r="E9" s="55">
        <f t="shared" si="0"/>
        <v>174553.4984735508</v>
      </c>
      <c r="F9" s="55">
        <f t="shared" si="0"/>
        <v>203645.7482191426</v>
      </c>
      <c r="G9" s="55">
        <f t="shared" si="0"/>
        <v>232737.99796473442</v>
      </c>
      <c r="H9" s="55">
        <f t="shared" si="0"/>
        <v>261830.24771032622</v>
      </c>
      <c r="I9" s="55">
        <f t="shared" si="0"/>
        <v>290922.497455918</v>
      </c>
      <c r="J9" s="55">
        <f t="shared" si="0"/>
        <v>320014.74720150983</v>
      </c>
      <c r="K9" s="55">
        <f t="shared" si="0"/>
        <v>349106.9969471016</v>
      </c>
      <c r="L9" s="55">
        <f t="shared" si="0"/>
        <v>378199.24669269344</v>
      </c>
      <c r="M9" s="55">
        <f t="shared" si="0"/>
        <v>407291.4964382852</v>
      </c>
      <c r="N9" s="55">
        <f t="shared" si="0"/>
        <v>436383.74618387705</v>
      </c>
      <c r="O9" s="55">
        <f t="shared" si="0"/>
        <v>465475.99592946883</v>
      </c>
      <c r="P9" s="55">
        <f t="shared" si="0"/>
        <v>494568.2456750606</v>
      </c>
      <c r="Q9" s="55">
        <f t="shared" si="0"/>
        <v>523660.49542065244</v>
      </c>
      <c r="R9" s="55">
        <f t="shared" si="0"/>
        <v>552752.7451662442</v>
      </c>
      <c r="S9" s="56">
        <f t="shared" si="0"/>
        <v>581844.994911836</v>
      </c>
    </row>
    <row r="10" spans="1:19" ht="11.25">
      <c r="A10" s="42">
        <f>'Übersicht 2,5%'!A11</f>
        <v>59</v>
      </c>
      <c r="B10" s="44">
        <f>'Übersicht 2,5%'!F11</f>
        <v>65.3</v>
      </c>
      <c r="C10" s="45">
        <f>'Übersicht 2,5%'!L11</f>
        <v>29977.386243817513</v>
      </c>
      <c r="D10" s="45">
        <f t="shared" si="1"/>
        <v>149886.93121908756</v>
      </c>
      <c r="E10" s="45">
        <f t="shared" si="0"/>
        <v>179864.31746290508</v>
      </c>
      <c r="F10" s="45">
        <f t="shared" si="0"/>
        <v>209841.7037067226</v>
      </c>
      <c r="G10" s="45">
        <f t="shared" si="0"/>
        <v>239819.0899505401</v>
      </c>
      <c r="H10" s="45">
        <f t="shared" si="0"/>
        <v>269796.4761943576</v>
      </c>
      <c r="I10" s="45">
        <f t="shared" si="0"/>
        <v>299773.8624381751</v>
      </c>
      <c r="J10" s="45">
        <f t="shared" si="0"/>
        <v>329751.24868199264</v>
      </c>
      <c r="K10" s="45">
        <f t="shared" si="0"/>
        <v>359728.63492581015</v>
      </c>
      <c r="L10" s="45">
        <f t="shared" si="0"/>
        <v>389706.02116962767</v>
      </c>
      <c r="M10" s="45">
        <f t="shared" si="0"/>
        <v>419683.4074134452</v>
      </c>
      <c r="N10" s="45">
        <f t="shared" si="0"/>
        <v>449660.7936572627</v>
      </c>
      <c r="O10" s="45">
        <f t="shared" si="0"/>
        <v>479638.1799010802</v>
      </c>
      <c r="P10" s="45">
        <f t="shared" si="0"/>
        <v>509615.5661448977</v>
      </c>
      <c r="Q10" s="45">
        <f t="shared" si="0"/>
        <v>539592.9523887152</v>
      </c>
      <c r="R10" s="45">
        <f t="shared" si="0"/>
        <v>569570.3386325327</v>
      </c>
      <c r="S10" s="46">
        <f t="shared" si="0"/>
        <v>599547.7248763503</v>
      </c>
    </row>
    <row r="11" spans="1:19" ht="11.25">
      <c r="A11" s="42">
        <f>'Übersicht 2,5%'!A12</f>
        <v>58</v>
      </c>
      <c r="B11" s="44">
        <f>'Übersicht 2,5%'!F12</f>
        <v>65.3</v>
      </c>
      <c r="C11" s="45">
        <f>'Übersicht 2,5%'!L12</f>
        <v>30857.53909318597</v>
      </c>
      <c r="D11" s="45">
        <f t="shared" si="1"/>
        <v>154287.69546592984</v>
      </c>
      <c r="E11" s="45">
        <f t="shared" si="0"/>
        <v>185145.2345591158</v>
      </c>
      <c r="F11" s="45">
        <f t="shared" si="0"/>
        <v>216002.77365230178</v>
      </c>
      <c r="G11" s="45">
        <f t="shared" si="0"/>
        <v>246860.31274548775</v>
      </c>
      <c r="H11" s="45">
        <f t="shared" si="0"/>
        <v>277717.8518386737</v>
      </c>
      <c r="I11" s="45">
        <f t="shared" si="0"/>
        <v>308575.39093185967</v>
      </c>
      <c r="J11" s="45">
        <f t="shared" si="0"/>
        <v>339432.93002504564</v>
      </c>
      <c r="K11" s="45">
        <f t="shared" si="0"/>
        <v>370290.4691182316</v>
      </c>
      <c r="L11" s="45">
        <f t="shared" si="0"/>
        <v>401148.0082114176</v>
      </c>
      <c r="M11" s="45">
        <f t="shared" si="0"/>
        <v>432005.54730460356</v>
      </c>
      <c r="N11" s="45">
        <f t="shared" si="0"/>
        <v>462863.08639778954</v>
      </c>
      <c r="O11" s="45">
        <f t="shared" si="0"/>
        <v>493720.6254909755</v>
      </c>
      <c r="P11" s="45">
        <f t="shared" si="0"/>
        <v>524578.1645841615</v>
      </c>
      <c r="Q11" s="45">
        <f t="shared" si="0"/>
        <v>555435.7036773474</v>
      </c>
      <c r="R11" s="45">
        <f t="shared" si="0"/>
        <v>586293.2427705334</v>
      </c>
      <c r="S11" s="46">
        <f t="shared" si="0"/>
        <v>617150.7818637193</v>
      </c>
    </row>
    <row r="12" spans="1:19" ht="11.25">
      <c r="A12" s="42">
        <f>'Übersicht 2,5%'!A13</f>
        <v>57</v>
      </c>
      <c r="B12" s="44">
        <f>'Übersicht 2,5%'!F13</f>
        <v>65.4</v>
      </c>
      <c r="C12" s="45">
        <f>'Übersicht 2,5%'!L13</f>
        <v>31773.949122199236</v>
      </c>
      <c r="D12" s="45">
        <f t="shared" si="1"/>
        <v>158869.74561099618</v>
      </c>
      <c r="E12" s="45">
        <f t="shared" si="0"/>
        <v>190643.6947331954</v>
      </c>
      <c r="F12" s="45">
        <f t="shared" si="0"/>
        <v>222417.64385539465</v>
      </c>
      <c r="G12" s="45">
        <f t="shared" si="0"/>
        <v>254191.5929775939</v>
      </c>
      <c r="H12" s="45">
        <f t="shared" si="0"/>
        <v>285965.5420997931</v>
      </c>
      <c r="I12" s="45">
        <f t="shared" si="0"/>
        <v>317739.49122199236</v>
      </c>
      <c r="J12" s="45">
        <f t="shared" si="0"/>
        <v>349513.4403441916</v>
      </c>
      <c r="K12" s="45">
        <f t="shared" si="0"/>
        <v>381287.3894663908</v>
      </c>
      <c r="L12" s="45">
        <f t="shared" si="0"/>
        <v>413061.33858859004</v>
      </c>
      <c r="M12" s="45">
        <f t="shared" si="0"/>
        <v>444835.2877107893</v>
      </c>
      <c r="N12" s="45">
        <f t="shared" si="0"/>
        <v>476609.23683298856</v>
      </c>
      <c r="O12" s="45">
        <f t="shared" si="0"/>
        <v>508383.1859551878</v>
      </c>
      <c r="P12" s="45">
        <f t="shared" si="0"/>
        <v>540157.135077387</v>
      </c>
      <c r="Q12" s="45">
        <f t="shared" si="0"/>
        <v>571931.0841995862</v>
      </c>
      <c r="R12" s="45">
        <f t="shared" si="0"/>
        <v>603705.0333217855</v>
      </c>
      <c r="S12" s="46">
        <f t="shared" si="0"/>
        <v>635478.9824439847</v>
      </c>
    </row>
    <row r="13" spans="1:19" ht="11.25">
      <c r="A13" s="42">
        <f>'Übersicht 2,5%'!A14</f>
        <v>56</v>
      </c>
      <c r="B13" s="44">
        <f>'Übersicht 2,5%'!F14</f>
        <v>65.5</v>
      </c>
      <c r="C13" s="45">
        <f>'Übersicht 2,5%'!L14</f>
        <v>32683.025399647235</v>
      </c>
      <c r="D13" s="45">
        <f t="shared" si="1"/>
        <v>163415.12699823617</v>
      </c>
      <c r="E13" s="45">
        <f t="shared" si="0"/>
        <v>196098.15239788342</v>
      </c>
      <c r="F13" s="45">
        <f t="shared" si="0"/>
        <v>228781.17779753063</v>
      </c>
      <c r="G13" s="45">
        <f t="shared" si="0"/>
        <v>261464.20319717788</v>
      </c>
      <c r="H13" s="45">
        <f t="shared" si="0"/>
        <v>294147.2285968251</v>
      </c>
      <c r="I13" s="45">
        <f t="shared" si="0"/>
        <v>326830.25399647234</v>
      </c>
      <c r="J13" s="45">
        <f t="shared" si="0"/>
        <v>359513.2793961196</v>
      </c>
      <c r="K13" s="45">
        <f t="shared" si="0"/>
        <v>392196.30479576683</v>
      </c>
      <c r="L13" s="45">
        <f t="shared" si="0"/>
        <v>424879.3301954141</v>
      </c>
      <c r="M13" s="45">
        <f t="shared" si="0"/>
        <v>457562.35559506126</v>
      </c>
      <c r="N13" s="45">
        <f t="shared" si="0"/>
        <v>490245.3809947085</v>
      </c>
      <c r="O13" s="45">
        <f t="shared" si="0"/>
        <v>522928.40639435576</v>
      </c>
      <c r="P13" s="45">
        <f t="shared" si="0"/>
        <v>555611.431794003</v>
      </c>
      <c r="Q13" s="45">
        <f t="shared" si="0"/>
        <v>588294.4571936502</v>
      </c>
      <c r="R13" s="45">
        <f t="shared" si="0"/>
        <v>620977.4825932975</v>
      </c>
      <c r="S13" s="46">
        <f t="shared" si="0"/>
        <v>653660.5079929447</v>
      </c>
    </row>
    <row r="14" spans="1:19" ht="11.25">
      <c r="A14" s="53">
        <f>'Übersicht 2,5%'!A15</f>
        <v>55</v>
      </c>
      <c r="B14" s="54">
        <f>'Übersicht 2,5%'!F15</f>
        <v>65.6</v>
      </c>
      <c r="C14" s="55">
        <f>'Übersicht 2,5%'!L15</f>
        <v>33653.0235360274</v>
      </c>
      <c r="D14" s="55">
        <f t="shared" si="1"/>
        <v>168265.11768013702</v>
      </c>
      <c r="E14" s="55">
        <f t="shared" si="0"/>
        <v>201918.1412161644</v>
      </c>
      <c r="F14" s="55">
        <f t="shared" si="0"/>
        <v>235571.1647521918</v>
      </c>
      <c r="G14" s="55">
        <f t="shared" si="0"/>
        <v>269224.1882882192</v>
      </c>
      <c r="H14" s="55">
        <f t="shared" si="0"/>
        <v>302877.2118242466</v>
      </c>
      <c r="I14" s="55">
        <f t="shared" si="0"/>
        <v>336530.23536027403</v>
      </c>
      <c r="J14" s="55">
        <f t="shared" si="0"/>
        <v>370183.25889630144</v>
      </c>
      <c r="K14" s="55">
        <f t="shared" si="0"/>
        <v>403836.2824323288</v>
      </c>
      <c r="L14" s="55">
        <f t="shared" si="0"/>
        <v>437489.3059683562</v>
      </c>
      <c r="M14" s="55">
        <f t="shared" si="0"/>
        <v>471142.3295043836</v>
      </c>
      <c r="N14" s="55">
        <f t="shared" si="0"/>
        <v>504795.353040411</v>
      </c>
      <c r="O14" s="55">
        <f t="shared" si="0"/>
        <v>538448.3765764384</v>
      </c>
      <c r="P14" s="55">
        <f t="shared" si="0"/>
        <v>572101.4001124658</v>
      </c>
      <c r="Q14" s="55">
        <f t="shared" si="0"/>
        <v>605754.4236484932</v>
      </c>
      <c r="R14" s="55">
        <f t="shared" si="0"/>
        <v>639407.4471845207</v>
      </c>
      <c r="S14" s="56">
        <f t="shared" si="0"/>
        <v>673060.4707205481</v>
      </c>
    </row>
    <row r="15" spans="1:19" ht="11.25">
      <c r="A15" s="42">
        <f>'Übersicht 2,5%'!A16</f>
        <v>54</v>
      </c>
      <c r="B15" s="44">
        <f>'Übersicht 2,5%'!F16</f>
        <v>65.7</v>
      </c>
      <c r="C15" s="45">
        <f>'Übersicht 2,5%'!L16</f>
        <v>34615.54183480991</v>
      </c>
      <c r="D15" s="45">
        <f t="shared" si="1"/>
        <v>173077.70917404955</v>
      </c>
      <c r="E15" s="45">
        <f t="shared" si="0"/>
        <v>207693.2510088595</v>
      </c>
      <c r="F15" s="45">
        <f t="shared" si="0"/>
        <v>242308.7928436694</v>
      </c>
      <c r="G15" s="45">
        <f t="shared" si="0"/>
        <v>276924.3346784793</v>
      </c>
      <c r="H15" s="45">
        <f t="shared" si="0"/>
        <v>311539.87651328923</v>
      </c>
      <c r="I15" s="45">
        <f t="shared" si="0"/>
        <v>346155.4183480991</v>
      </c>
      <c r="J15" s="45">
        <f t="shared" si="0"/>
        <v>380770.96018290904</v>
      </c>
      <c r="K15" s="45">
        <f t="shared" si="0"/>
        <v>415386.502017719</v>
      </c>
      <c r="L15" s="45">
        <f t="shared" si="0"/>
        <v>450002.04385252885</v>
      </c>
      <c r="M15" s="45">
        <f t="shared" si="0"/>
        <v>484617.5856873388</v>
      </c>
      <c r="N15" s="45">
        <f t="shared" si="0"/>
        <v>519233.12752214866</v>
      </c>
      <c r="O15" s="45">
        <f t="shared" si="0"/>
        <v>553848.6693569586</v>
      </c>
      <c r="P15" s="45">
        <f t="shared" si="0"/>
        <v>588464.2111917685</v>
      </c>
      <c r="Q15" s="45">
        <f t="shared" si="0"/>
        <v>623079.7530265785</v>
      </c>
      <c r="R15" s="45">
        <f t="shared" si="0"/>
        <v>657695.2948613883</v>
      </c>
      <c r="S15" s="46">
        <f t="shared" si="0"/>
        <v>692310.8366961982</v>
      </c>
    </row>
    <row r="16" spans="1:19" ht="11.25">
      <c r="A16" s="42">
        <f>'Übersicht 2,5%'!A17</f>
        <v>53</v>
      </c>
      <c r="B16" s="44">
        <f>'Übersicht 2,5%'!F17</f>
        <v>65.7</v>
      </c>
      <c r="C16" s="45">
        <f>'Übersicht 2,5%'!L17</f>
        <v>35627.468088138754</v>
      </c>
      <c r="D16" s="45">
        <f t="shared" si="1"/>
        <v>178137.34044069378</v>
      </c>
      <c r="E16" s="45">
        <f t="shared" si="0"/>
        <v>213764.8085288325</v>
      </c>
      <c r="F16" s="45">
        <f t="shared" si="0"/>
        <v>249392.27661697127</v>
      </c>
      <c r="G16" s="45">
        <f t="shared" si="0"/>
        <v>285019.74470511003</v>
      </c>
      <c r="H16" s="45">
        <f t="shared" si="0"/>
        <v>320647.21279324876</v>
      </c>
      <c r="I16" s="45">
        <f t="shared" si="0"/>
        <v>356274.68088138755</v>
      </c>
      <c r="J16" s="45">
        <f t="shared" si="0"/>
        <v>391902.1489695263</v>
      </c>
      <c r="K16" s="45">
        <f t="shared" si="0"/>
        <v>427529.617057665</v>
      </c>
      <c r="L16" s="45">
        <f t="shared" si="0"/>
        <v>463157.0851458038</v>
      </c>
      <c r="M16" s="45">
        <f t="shared" si="0"/>
        <v>498784.55323394254</v>
      </c>
      <c r="N16" s="45">
        <f t="shared" si="0"/>
        <v>534412.0213220813</v>
      </c>
      <c r="O16" s="45">
        <f t="shared" si="0"/>
        <v>570039.4894102201</v>
      </c>
      <c r="P16" s="45">
        <f t="shared" si="0"/>
        <v>605666.9574983588</v>
      </c>
      <c r="Q16" s="45">
        <f t="shared" si="0"/>
        <v>641294.4255864975</v>
      </c>
      <c r="R16" s="45">
        <f t="shared" si="0"/>
        <v>676921.8936746364</v>
      </c>
      <c r="S16" s="46">
        <f t="shared" si="0"/>
        <v>712549.3617627751</v>
      </c>
    </row>
    <row r="17" spans="1:19" ht="11.25">
      <c r="A17" s="42">
        <f>'Übersicht 2,5%'!A18</f>
        <v>52</v>
      </c>
      <c r="B17" s="44">
        <f>'Übersicht 2,5%'!F18</f>
        <v>65.8</v>
      </c>
      <c r="C17" s="45">
        <f>'Übersicht 2,5%'!L18</f>
        <v>36683.29500561169</v>
      </c>
      <c r="D17" s="45">
        <f t="shared" si="1"/>
        <v>183416.47502805846</v>
      </c>
      <c r="E17" s="45">
        <f t="shared" si="0"/>
        <v>220099.77003367012</v>
      </c>
      <c r="F17" s="45">
        <f t="shared" si="0"/>
        <v>256783.06503928182</v>
      </c>
      <c r="G17" s="45">
        <f t="shared" si="0"/>
        <v>293466.3600448935</v>
      </c>
      <c r="H17" s="45">
        <f t="shared" si="0"/>
        <v>330149.6550505052</v>
      </c>
      <c r="I17" s="45">
        <f t="shared" si="0"/>
        <v>366832.9500561169</v>
      </c>
      <c r="J17" s="45">
        <f t="shared" si="0"/>
        <v>403516.2450617286</v>
      </c>
      <c r="K17" s="45">
        <f t="shared" si="0"/>
        <v>440199.54006734025</v>
      </c>
      <c r="L17" s="45">
        <f t="shared" si="0"/>
        <v>476882.835072952</v>
      </c>
      <c r="M17" s="45">
        <f t="shared" si="0"/>
        <v>513566.13007856364</v>
      </c>
      <c r="N17" s="45">
        <f t="shared" si="0"/>
        <v>550249.4250841753</v>
      </c>
      <c r="O17" s="45">
        <f t="shared" si="0"/>
        <v>586932.720089787</v>
      </c>
      <c r="P17" s="45">
        <f t="shared" si="0"/>
        <v>623616.0150953988</v>
      </c>
      <c r="Q17" s="45">
        <f t="shared" si="0"/>
        <v>660299.3101010104</v>
      </c>
      <c r="R17" s="45">
        <f t="shared" si="0"/>
        <v>696982.6051066221</v>
      </c>
      <c r="S17" s="46">
        <f t="shared" si="0"/>
        <v>733665.9001122338</v>
      </c>
    </row>
    <row r="18" spans="1:19" ht="11.25">
      <c r="A18" s="42">
        <f>'Übersicht 2,5%'!A19</f>
        <v>51</v>
      </c>
      <c r="B18" s="44">
        <f>'Übersicht 2,5%'!F19</f>
        <v>65.9</v>
      </c>
      <c r="C18" s="45">
        <f>'Übersicht 2,5%'!L19</f>
        <v>37731.68572019785</v>
      </c>
      <c r="D18" s="45">
        <f t="shared" si="1"/>
        <v>188658.42860098925</v>
      </c>
      <c r="E18" s="45">
        <f t="shared" si="0"/>
        <v>226390.11432118708</v>
      </c>
      <c r="F18" s="45">
        <f t="shared" si="0"/>
        <v>264121.80004138494</v>
      </c>
      <c r="G18" s="45">
        <f t="shared" si="0"/>
        <v>301853.4857615828</v>
      </c>
      <c r="H18" s="45">
        <f t="shared" si="0"/>
        <v>339585.17148178065</v>
      </c>
      <c r="I18" s="45">
        <f t="shared" si="0"/>
        <v>377316.8572019785</v>
      </c>
      <c r="J18" s="45">
        <f t="shared" si="0"/>
        <v>415048.54292217636</v>
      </c>
      <c r="K18" s="45">
        <f t="shared" si="0"/>
        <v>452780.22864237416</v>
      </c>
      <c r="L18" s="45">
        <f t="shared" si="0"/>
        <v>490511.914362572</v>
      </c>
      <c r="M18" s="45">
        <f t="shared" si="0"/>
        <v>528243.6000827699</v>
      </c>
      <c r="N18" s="45">
        <f t="shared" si="0"/>
        <v>565975.2858029677</v>
      </c>
      <c r="O18" s="45">
        <f t="shared" si="0"/>
        <v>603706.9715231656</v>
      </c>
      <c r="P18" s="45">
        <f t="shared" si="0"/>
        <v>641438.6572433634</v>
      </c>
      <c r="Q18" s="45">
        <f t="shared" si="0"/>
        <v>679170.3429635613</v>
      </c>
      <c r="R18" s="45">
        <f t="shared" si="0"/>
        <v>716902.0286837592</v>
      </c>
      <c r="S18" s="46">
        <f t="shared" si="0"/>
        <v>754633.714403957</v>
      </c>
    </row>
    <row r="19" spans="1:19" ht="11.25">
      <c r="A19" s="53">
        <f>'Übersicht 2,5%'!A20</f>
        <v>50</v>
      </c>
      <c r="B19" s="54">
        <f>'Übersicht 2,5%'!F20</f>
        <v>66</v>
      </c>
      <c r="C19" s="55">
        <f>'Übersicht 2,5%'!L20</f>
        <v>38809.9236469196</v>
      </c>
      <c r="D19" s="55">
        <f t="shared" si="1"/>
        <v>194049.618234598</v>
      </c>
      <c r="E19" s="55">
        <f t="shared" si="0"/>
        <v>232859.54188151757</v>
      </c>
      <c r="F19" s="55">
        <f t="shared" si="0"/>
        <v>271669.46552843717</v>
      </c>
      <c r="G19" s="55">
        <f t="shared" si="0"/>
        <v>310479.3891753568</v>
      </c>
      <c r="H19" s="55">
        <f t="shared" si="0"/>
        <v>349289.3128222764</v>
      </c>
      <c r="I19" s="55">
        <f t="shared" si="0"/>
        <v>388099.236469196</v>
      </c>
      <c r="J19" s="55">
        <f t="shared" si="0"/>
        <v>426909.1601161156</v>
      </c>
      <c r="K19" s="55">
        <f t="shared" si="0"/>
        <v>465719.08376303513</v>
      </c>
      <c r="L19" s="55">
        <f t="shared" si="0"/>
        <v>504529.00740995473</v>
      </c>
      <c r="M19" s="55">
        <f t="shared" si="0"/>
        <v>543338.9310568743</v>
      </c>
      <c r="N19" s="55">
        <f t="shared" si="0"/>
        <v>582148.854703794</v>
      </c>
      <c r="O19" s="55">
        <f t="shared" si="0"/>
        <v>620958.7783507135</v>
      </c>
      <c r="P19" s="55">
        <f t="shared" si="0"/>
        <v>659768.7019976331</v>
      </c>
      <c r="Q19" s="55">
        <f t="shared" si="0"/>
        <v>698578.6256445528</v>
      </c>
      <c r="R19" s="55">
        <f t="shared" si="0"/>
        <v>737388.5492914723</v>
      </c>
      <c r="S19" s="56">
        <f t="shared" si="0"/>
        <v>776198.472938392</v>
      </c>
    </row>
    <row r="20" spans="1:19" ht="11.25">
      <c r="A20" s="42">
        <f>'Übersicht 2,5%'!A21</f>
        <v>49</v>
      </c>
      <c r="B20" s="44">
        <f>'Übersicht 2,5%'!F21</f>
        <v>66.1</v>
      </c>
      <c r="C20" s="45">
        <f>'Übersicht 2,5%'!L21</f>
        <v>39959.11364372468</v>
      </c>
      <c r="D20" s="45">
        <f t="shared" si="1"/>
        <v>199795.5682186234</v>
      </c>
      <c r="E20" s="45">
        <f t="shared" si="1"/>
        <v>239754.6818623481</v>
      </c>
      <c r="F20" s="45">
        <f t="shared" si="1"/>
        <v>279713.79550607275</v>
      </c>
      <c r="G20" s="45">
        <f t="shared" si="1"/>
        <v>319672.90914979746</v>
      </c>
      <c r="H20" s="45">
        <f t="shared" si="1"/>
        <v>359632.02279352216</v>
      </c>
      <c r="I20" s="45">
        <f t="shared" si="1"/>
        <v>399591.1364372468</v>
      </c>
      <c r="J20" s="45">
        <f t="shared" si="1"/>
        <v>439550.2500809715</v>
      </c>
      <c r="K20" s="45">
        <f t="shared" si="1"/>
        <v>479509.3637246962</v>
      </c>
      <c r="L20" s="45">
        <f t="shared" si="1"/>
        <v>519468.47736842086</v>
      </c>
      <c r="M20" s="45">
        <f t="shared" si="1"/>
        <v>559427.5910121455</v>
      </c>
      <c r="N20" s="45">
        <f t="shared" si="1"/>
        <v>599386.7046558702</v>
      </c>
      <c r="O20" s="45">
        <f t="shared" si="1"/>
        <v>639345.8182995949</v>
      </c>
      <c r="P20" s="45">
        <f t="shared" si="1"/>
        <v>679304.9319433196</v>
      </c>
      <c r="Q20" s="45">
        <f t="shared" si="1"/>
        <v>719264.0455870443</v>
      </c>
      <c r="R20" s="45">
        <f t="shared" si="1"/>
        <v>759223.1592307689</v>
      </c>
      <c r="S20" s="46">
        <f t="shared" si="1"/>
        <v>799182.2728744936</v>
      </c>
    </row>
    <row r="21" spans="1:19" ht="11.25">
      <c r="A21" s="42">
        <f>'Übersicht 2,5%'!A22</f>
        <v>48</v>
      </c>
      <c r="B21" s="44">
        <f>'Übersicht 2,5%'!F22</f>
        <v>66.3</v>
      </c>
      <c r="C21" s="45">
        <f>'Übersicht 2,5%'!L22</f>
        <v>41160.86422867509</v>
      </c>
      <c r="D21" s="45">
        <f t="shared" si="1"/>
        <v>205804.32114337545</v>
      </c>
      <c r="E21" s="45">
        <f t="shared" si="1"/>
        <v>246965.18537205056</v>
      </c>
      <c r="F21" s="45">
        <f t="shared" si="1"/>
        <v>288126.04960072564</v>
      </c>
      <c r="G21" s="45">
        <f t="shared" si="1"/>
        <v>329286.9138294007</v>
      </c>
      <c r="H21" s="45">
        <f t="shared" si="1"/>
        <v>370447.7780580758</v>
      </c>
      <c r="I21" s="45">
        <f t="shared" si="1"/>
        <v>411608.6422867509</v>
      </c>
      <c r="J21" s="45">
        <f t="shared" si="1"/>
        <v>452769.506515426</v>
      </c>
      <c r="K21" s="45">
        <f t="shared" si="1"/>
        <v>493930.3707441011</v>
      </c>
      <c r="L21" s="45">
        <f t="shared" si="1"/>
        <v>535091.2349727761</v>
      </c>
      <c r="M21" s="45">
        <f t="shared" si="1"/>
        <v>576252.0992014513</v>
      </c>
      <c r="N21" s="45">
        <f t="shared" si="1"/>
        <v>617412.9634301263</v>
      </c>
      <c r="O21" s="45">
        <f t="shared" si="1"/>
        <v>658573.8276588015</v>
      </c>
      <c r="P21" s="45">
        <f t="shared" si="1"/>
        <v>699734.6918874766</v>
      </c>
      <c r="Q21" s="45">
        <f t="shared" si="1"/>
        <v>740895.5561161516</v>
      </c>
      <c r="R21" s="45">
        <f t="shared" si="1"/>
        <v>782056.4203448268</v>
      </c>
      <c r="S21" s="46">
        <f t="shared" si="1"/>
        <v>823217.2845735018</v>
      </c>
    </row>
    <row r="22" spans="1:19" ht="11.25">
      <c r="A22" s="42">
        <f>'Übersicht 2,5%'!A23</f>
        <v>47</v>
      </c>
      <c r="B22" s="44">
        <f>'Übersicht 2,5%'!F23</f>
        <v>66.5</v>
      </c>
      <c r="C22" s="45">
        <f>'Übersicht 2,5%'!L23</f>
        <v>42398.75686825928</v>
      </c>
      <c r="D22" s="45">
        <f t="shared" si="1"/>
        <v>211993.7843412964</v>
      </c>
      <c r="E22" s="45">
        <f t="shared" si="1"/>
        <v>254392.5412095557</v>
      </c>
      <c r="F22" s="45">
        <f t="shared" si="1"/>
        <v>296791.298077815</v>
      </c>
      <c r="G22" s="45">
        <f t="shared" si="1"/>
        <v>339190.05494607426</v>
      </c>
      <c r="H22" s="45">
        <f t="shared" si="1"/>
        <v>381588.81181433355</v>
      </c>
      <c r="I22" s="45">
        <f t="shared" si="1"/>
        <v>423987.5686825928</v>
      </c>
      <c r="J22" s="45">
        <f t="shared" si="1"/>
        <v>466386.3255508521</v>
      </c>
      <c r="K22" s="45">
        <f t="shared" si="1"/>
        <v>508785.0824191114</v>
      </c>
      <c r="L22" s="45">
        <f t="shared" si="1"/>
        <v>551183.8392873707</v>
      </c>
      <c r="M22" s="45">
        <f t="shared" si="1"/>
        <v>593582.59615563</v>
      </c>
      <c r="N22" s="45">
        <f t="shared" si="1"/>
        <v>635981.3530238892</v>
      </c>
      <c r="O22" s="45">
        <f t="shared" si="1"/>
        <v>678380.1098921485</v>
      </c>
      <c r="P22" s="45">
        <f t="shared" si="1"/>
        <v>720778.8667604078</v>
      </c>
      <c r="Q22" s="45">
        <f t="shared" si="1"/>
        <v>763177.6236286671</v>
      </c>
      <c r="R22" s="45">
        <f t="shared" si="1"/>
        <v>805576.3804969264</v>
      </c>
      <c r="S22" s="46">
        <f t="shared" si="1"/>
        <v>847975.1373651857</v>
      </c>
    </row>
    <row r="23" spans="1:19" ht="11.25">
      <c r="A23" s="42">
        <f>'Übersicht 2,5%'!A24</f>
        <v>46</v>
      </c>
      <c r="B23" s="44">
        <f>'Übersicht 2,5%'!F24</f>
        <v>66.7</v>
      </c>
      <c r="C23" s="45">
        <f>'Übersicht 2,5%'!L24</f>
        <v>43585.79337339256</v>
      </c>
      <c r="D23" s="45">
        <f t="shared" si="1"/>
        <v>217928.9668669628</v>
      </c>
      <c r="E23" s="45">
        <f t="shared" si="1"/>
        <v>261514.76024035536</v>
      </c>
      <c r="F23" s="45">
        <f t="shared" si="1"/>
        <v>305100.55361374794</v>
      </c>
      <c r="G23" s="45">
        <f t="shared" si="1"/>
        <v>348686.3469871405</v>
      </c>
      <c r="H23" s="45">
        <f t="shared" si="1"/>
        <v>392272.140360533</v>
      </c>
      <c r="I23" s="45">
        <f t="shared" si="1"/>
        <v>435857.9337339256</v>
      </c>
      <c r="J23" s="45">
        <f t="shared" si="1"/>
        <v>479443.7271073182</v>
      </c>
      <c r="K23" s="45">
        <f t="shared" si="1"/>
        <v>523029.5204807107</v>
      </c>
      <c r="L23" s="45">
        <f t="shared" si="1"/>
        <v>566615.3138541033</v>
      </c>
      <c r="M23" s="45">
        <f t="shared" si="1"/>
        <v>610201.1072274959</v>
      </c>
      <c r="N23" s="45">
        <f t="shared" si="1"/>
        <v>653786.9006008884</v>
      </c>
      <c r="O23" s="45">
        <f t="shared" si="1"/>
        <v>697372.693974281</v>
      </c>
      <c r="P23" s="45">
        <f t="shared" si="1"/>
        <v>740958.4873476735</v>
      </c>
      <c r="Q23" s="45">
        <f t="shared" si="1"/>
        <v>784544.280721066</v>
      </c>
      <c r="R23" s="45">
        <f t="shared" si="1"/>
        <v>828130.0740944586</v>
      </c>
      <c r="S23" s="46">
        <f t="shared" si="1"/>
        <v>871715.8674678511</v>
      </c>
    </row>
    <row r="24" spans="1:19" ht="11.25">
      <c r="A24" s="53">
        <f>'Übersicht 2,5%'!A25</f>
        <v>45</v>
      </c>
      <c r="B24" s="54">
        <f>'Übersicht 2,5%'!F25</f>
        <v>66.9</v>
      </c>
      <c r="C24" s="55">
        <f>'Übersicht 2,5%'!L25</f>
        <v>44896.61455799179</v>
      </c>
      <c r="D24" s="55">
        <f t="shared" si="1"/>
        <v>224483.07278995894</v>
      </c>
      <c r="E24" s="55">
        <f t="shared" si="1"/>
        <v>269379.6873479507</v>
      </c>
      <c r="F24" s="55">
        <f t="shared" si="1"/>
        <v>314276.3019059425</v>
      </c>
      <c r="G24" s="55">
        <f t="shared" si="1"/>
        <v>359172.9164639343</v>
      </c>
      <c r="H24" s="55">
        <f t="shared" si="1"/>
        <v>404069.5310219261</v>
      </c>
      <c r="I24" s="55">
        <f t="shared" si="1"/>
        <v>448966.1455799179</v>
      </c>
      <c r="J24" s="55">
        <f t="shared" si="1"/>
        <v>493862.7601379097</v>
      </c>
      <c r="K24" s="55">
        <f t="shared" si="1"/>
        <v>538759.3746959014</v>
      </c>
      <c r="L24" s="55">
        <f t="shared" si="1"/>
        <v>583655.9892538933</v>
      </c>
      <c r="M24" s="55">
        <f t="shared" si="1"/>
        <v>628552.603811885</v>
      </c>
      <c r="N24" s="55">
        <f t="shared" si="1"/>
        <v>673449.2183698768</v>
      </c>
      <c r="O24" s="55">
        <f t="shared" si="1"/>
        <v>718345.8329278686</v>
      </c>
      <c r="P24" s="55">
        <f t="shared" si="1"/>
        <v>763242.4474858603</v>
      </c>
      <c r="Q24" s="55">
        <f t="shared" si="1"/>
        <v>808139.0620438522</v>
      </c>
      <c r="R24" s="55">
        <f t="shared" si="1"/>
        <v>853035.6766018439</v>
      </c>
      <c r="S24" s="56">
        <f t="shared" si="1"/>
        <v>897932.2911598358</v>
      </c>
    </row>
    <row r="25" spans="1:19" ht="11.25">
      <c r="A25" s="42">
        <f>'Übersicht 2,5%'!A26</f>
        <v>44</v>
      </c>
      <c r="B25" s="44">
        <f>'Übersicht 2,5%'!F26</f>
        <v>67</v>
      </c>
      <c r="C25" s="45">
        <f>'Übersicht 2,5%'!L26</f>
        <v>46179.46413555671</v>
      </c>
      <c r="D25" s="45">
        <f t="shared" si="1"/>
        <v>230897.32067778354</v>
      </c>
      <c r="E25" s="45">
        <f t="shared" si="1"/>
        <v>277076.78481334023</v>
      </c>
      <c r="F25" s="45">
        <f t="shared" si="1"/>
        <v>323256.24894889694</v>
      </c>
      <c r="G25" s="45">
        <f t="shared" si="1"/>
        <v>369435.71308445366</v>
      </c>
      <c r="H25" s="45">
        <f t="shared" si="1"/>
        <v>415615.1772200104</v>
      </c>
      <c r="I25" s="45">
        <f t="shared" si="1"/>
        <v>461794.6413555671</v>
      </c>
      <c r="J25" s="45">
        <f t="shared" si="1"/>
        <v>507974.1054911238</v>
      </c>
      <c r="K25" s="45">
        <f t="shared" si="1"/>
        <v>554153.5696266805</v>
      </c>
      <c r="L25" s="45">
        <f t="shared" si="1"/>
        <v>600333.0337622372</v>
      </c>
      <c r="M25" s="45">
        <f t="shared" si="1"/>
        <v>646512.4978977939</v>
      </c>
      <c r="N25" s="45">
        <f t="shared" si="1"/>
        <v>692691.9620333506</v>
      </c>
      <c r="O25" s="45">
        <f t="shared" si="1"/>
        <v>738871.4261689073</v>
      </c>
      <c r="P25" s="45">
        <f t="shared" si="1"/>
        <v>785050.890304464</v>
      </c>
      <c r="Q25" s="45">
        <f t="shared" si="1"/>
        <v>831230.3544400207</v>
      </c>
      <c r="R25" s="45">
        <f t="shared" si="1"/>
        <v>877409.8185755775</v>
      </c>
      <c r="S25" s="46">
        <f t="shared" si="1"/>
        <v>923589.2827111342</v>
      </c>
    </row>
    <row r="26" spans="1:19" ht="11.25">
      <c r="A26" s="42">
        <f>'Übersicht 2,5%'!A27</f>
        <v>43</v>
      </c>
      <c r="B26" s="44">
        <f>'Übersicht 2,5%'!F27</f>
        <v>67</v>
      </c>
      <c r="C26" s="45">
        <f>'Übersicht 2,5%'!L27</f>
        <v>48409.13792321462</v>
      </c>
      <c r="D26" s="45">
        <f t="shared" si="1"/>
        <v>242045.6896160731</v>
      </c>
      <c r="E26" s="45">
        <f t="shared" si="1"/>
        <v>290454.82753928774</v>
      </c>
      <c r="F26" s="45">
        <f t="shared" si="1"/>
        <v>338863.9654625023</v>
      </c>
      <c r="G26" s="45">
        <f t="shared" si="1"/>
        <v>387273.10338571697</v>
      </c>
      <c r="H26" s="45">
        <f t="shared" si="1"/>
        <v>435682.2413089316</v>
      </c>
      <c r="I26" s="45">
        <f t="shared" si="1"/>
        <v>484091.3792321462</v>
      </c>
      <c r="J26" s="45">
        <f t="shared" si="1"/>
        <v>532500.5171553608</v>
      </c>
      <c r="K26" s="45">
        <f t="shared" si="1"/>
        <v>580909.6550785755</v>
      </c>
      <c r="L26" s="45">
        <f t="shared" si="1"/>
        <v>629318.7930017901</v>
      </c>
      <c r="M26" s="45">
        <f t="shared" si="1"/>
        <v>677727.9309250046</v>
      </c>
      <c r="N26" s="45">
        <f t="shared" si="1"/>
        <v>726137.0688482194</v>
      </c>
      <c r="O26" s="45">
        <f t="shared" si="1"/>
        <v>774546.2067714339</v>
      </c>
      <c r="P26" s="45">
        <f t="shared" si="1"/>
        <v>822955.3446946485</v>
      </c>
      <c r="Q26" s="45">
        <f t="shared" si="1"/>
        <v>871364.4826178632</v>
      </c>
      <c r="R26" s="45">
        <f t="shared" si="1"/>
        <v>919773.6205410778</v>
      </c>
      <c r="S26" s="46">
        <f t="shared" si="1"/>
        <v>968182.7584642924</v>
      </c>
    </row>
    <row r="27" spans="1:19" ht="11.25">
      <c r="A27" s="42">
        <f>'Übersicht 2,5%'!A28</f>
        <v>42</v>
      </c>
      <c r="B27" s="44">
        <f>'Übersicht 2,5%'!F28</f>
        <v>67</v>
      </c>
      <c r="C27" s="45">
        <f>'Übersicht 2,5%'!L28</f>
        <v>48857.851065701885</v>
      </c>
      <c r="D27" s="45">
        <f t="shared" si="1"/>
        <v>244289.25532850943</v>
      </c>
      <c r="E27" s="45">
        <f t="shared" si="1"/>
        <v>293147.1063942113</v>
      </c>
      <c r="F27" s="45">
        <f t="shared" si="1"/>
        <v>342004.9574599132</v>
      </c>
      <c r="G27" s="45">
        <f t="shared" si="1"/>
        <v>390862.8085256151</v>
      </c>
      <c r="H27" s="45">
        <f t="shared" si="1"/>
        <v>439720.65959131694</v>
      </c>
      <c r="I27" s="45">
        <f t="shared" si="1"/>
        <v>488578.51065701887</v>
      </c>
      <c r="J27" s="45">
        <f t="shared" si="1"/>
        <v>537436.3617227208</v>
      </c>
      <c r="K27" s="45">
        <f t="shared" si="1"/>
        <v>586294.2127884226</v>
      </c>
      <c r="L27" s="45">
        <f t="shared" si="1"/>
        <v>635152.0638541245</v>
      </c>
      <c r="M27" s="45">
        <f t="shared" si="1"/>
        <v>684009.9149198264</v>
      </c>
      <c r="N27" s="45">
        <f t="shared" si="1"/>
        <v>732867.7659855282</v>
      </c>
      <c r="O27" s="45">
        <f t="shared" si="1"/>
        <v>781725.6170512302</v>
      </c>
      <c r="P27" s="45">
        <f t="shared" si="1"/>
        <v>830583.4681169321</v>
      </c>
      <c r="Q27" s="45">
        <f t="shared" si="1"/>
        <v>879441.3191826339</v>
      </c>
      <c r="R27" s="45">
        <f t="shared" si="1"/>
        <v>928299.1702483358</v>
      </c>
      <c r="S27" s="46">
        <f t="shared" si="1"/>
        <v>977157.0213140377</v>
      </c>
    </row>
    <row r="28" spans="1:19" ht="11.25">
      <c r="A28" s="42">
        <f>'Übersicht 2,5%'!A29</f>
        <v>41</v>
      </c>
      <c r="B28" s="44">
        <f>'Übersicht 2,5%'!F29</f>
        <v>67</v>
      </c>
      <c r="C28" s="45">
        <f>'Übersicht 2,5%'!L29</f>
        <v>50276.677719974505</v>
      </c>
      <c r="D28" s="45">
        <f t="shared" si="1"/>
        <v>251383.38859987253</v>
      </c>
      <c r="E28" s="45">
        <f t="shared" si="1"/>
        <v>301660.066319847</v>
      </c>
      <c r="F28" s="45">
        <f t="shared" si="1"/>
        <v>351936.74403982155</v>
      </c>
      <c r="G28" s="45">
        <f t="shared" si="1"/>
        <v>402213.42175979604</v>
      </c>
      <c r="H28" s="45">
        <f t="shared" si="1"/>
        <v>452490.0994797705</v>
      </c>
      <c r="I28" s="45">
        <f t="shared" si="1"/>
        <v>502766.77719974506</v>
      </c>
      <c r="J28" s="45">
        <f t="shared" si="1"/>
        <v>553043.4549197196</v>
      </c>
      <c r="K28" s="45">
        <f t="shared" si="1"/>
        <v>603320.132639694</v>
      </c>
      <c r="L28" s="45">
        <f t="shared" si="1"/>
        <v>653596.8103596686</v>
      </c>
      <c r="M28" s="45">
        <f t="shared" si="1"/>
        <v>703873.4880796431</v>
      </c>
      <c r="N28" s="45">
        <f t="shared" si="1"/>
        <v>754150.1657996175</v>
      </c>
      <c r="O28" s="45">
        <f t="shared" si="1"/>
        <v>804426.8435195921</v>
      </c>
      <c r="P28" s="45">
        <f t="shared" si="1"/>
        <v>854703.5212395666</v>
      </c>
      <c r="Q28" s="45">
        <f t="shared" si="1"/>
        <v>904980.198959541</v>
      </c>
      <c r="R28" s="45">
        <f t="shared" si="1"/>
        <v>955256.8766795156</v>
      </c>
      <c r="S28" s="46">
        <f t="shared" si="1"/>
        <v>1005533.5543994901</v>
      </c>
    </row>
    <row r="29" spans="1:19" ht="11.25">
      <c r="A29" s="53">
        <f>'Übersicht 2,5%'!A30</f>
        <v>40</v>
      </c>
      <c r="B29" s="54">
        <f>'Übersicht 2,5%'!F30</f>
        <v>67</v>
      </c>
      <c r="C29" s="55">
        <f>'Übersicht 2,5%'!L30</f>
        <v>51684.319634762986</v>
      </c>
      <c r="D29" s="55">
        <f t="shared" si="1"/>
        <v>258421.59817381494</v>
      </c>
      <c r="E29" s="55">
        <f t="shared" si="1"/>
        <v>310105.9178085779</v>
      </c>
      <c r="F29" s="55">
        <f t="shared" si="1"/>
        <v>361790.2374433409</v>
      </c>
      <c r="G29" s="55">
        <f t="shared" si="1"/>
        <v>413474.5570781039</v>
      </c>
      <c r="H29" s="55">
        <f t="shared" si="1"/>
        <v>465158.8767128669</v>
      </c>
      <c r="I29" s="55">
        <f t="shared" si="1"/>
        <v>516843.1963476299</v>
      </c>
      <c r="J29" s="55">
        <f t="shared" si="1"/>
        <v>568527.5159823928</v>
      </c>
      <c r="K29" s="55">
        <f t="shared" si="1"/>
        <v>620211.8356171558</v>
      </c>
      <c r="L29" s="55">
        <f t="shared" si="1"/>
        <v>671896.1552519188</v>
      </c>
      <c r="M29" s="55">
        <f t="shared" si="1"/>
        <v>723580.4748866818</v>
      </c>
      <c r="N29" s="55">
        <f t="shared" si="1"/>
        <v>775264.7945214448</v>
      </c>
      <c r="O29" s="55">
        <f t="shared" si="1"/>
        <v>826949.1141562078</v>
      </c>
      <c r="P29" s="55">
        <f t="shared" si="1"/>
        <v>878633.4337909707</v>
      </c>
      <c r="Q29" s="55">
        <f t="shared" si="1"/>
        <v>930317.7534257338</v>
      </c>
      <c r="R29" s="55">
        <f t="shared" si="1"/>
        <v>982002.0730604967</v>
      </c>
      <c r="S29" s="56">
        <f t="shared" si="1"/>
        <v>1033686.3926952598</v>
      </c>
    </row>
    <row r="30" spans="1:19" ht="11.25">
      <c r="A30" s="42">
        <f>'Übersicht 2,5%'!A31</f>
        <v>39</v>
      </c>
      <c r="B30" s="44">
        <f>'Übersicht 2,5%'!F31</f>
        <v>67</v>
      </c>
      <c r="C30" s="45">
        <f>'Übersicht 2,5%'!L31</f>
        <v>53231.95690834209</v>
      </c>
      <c r="D30" s="45">
        <f t="shared" si="1"/>
        <v>266159.78454171045</v>
      </c>
      <c r="E30" s="45">
        <f t="shared" si="1"/>
        <v>319391.74145005253</v>
      </c>
      <c r="F30" s="45">
        <f t="shared" si="1"/>
        <v>372623.6983583946</v>
      </c>
      <c r="G30" s="45">
        <f t="shared" si="1"/>
        <v>425855.6552667367</v>
      </c>
      <c r="H30" s="45">
        <f t="shared" si="1"/>
        <v>479087.6121750788</v>
      </c>
      <c r="I30" s="45">
        <f t="shared" si="1"/>
        <v>532319.5690834209</v>
      </c>
      <c r="J30" s="45">
        <f t="shared" si="1"/>
        <v>585551.525991763</v>
      </c>
      <c r="K30" s="45">
        <f t="shared" si="1"/>
        <v>638783.4829001051</v>
      </c>
      <c r="L30" s="45">
        <f t="shared" si="1"/>
        <v>692015.4398084471</v>
      </c>
      <c r="M30" s="45">
        <f t="shared" si="1"/>
        <v>745247.3967167892</v>
      </c>
      <c r="N30" s="45">
        <f t="shared" si="1"/>
        <v>798479.3536251313</v>
      </c>
      <c r="O30" s="45">
        <f t="shared" si="1"/>
        <v>851711.3105334734</v>
      </c>
      <c r="P30" s="45">
        <f t="shared" si="1"/>
        <v>904943.2674418155</v>
      </c>
      <c r="Q30" s="45">
        <f t="shared" si="1"/>
        <v>958175.2243501575</v>
      </c>
      <c r="R30" s="45">
        <f t="shared" si="1"/>
        <v>1011407.1812584996</v>
      </c>
      <c r="S30" s="46">
        <f t="shared" si="1"/>
        <v>1064639.1381668418</v>
      </c>
    </row>
    <row r="31" spans="1:19" ht="11.25">
      <c r="A31" s="42">
        <f>'Übersicht 2,5%'!A32</f>
        <v>38</v>
      </c>
      <c r="B31" s="44">
        <f>'Übersicht 2,5%'!F32</f>
        <v>67</v>
      </c>
      <c r="C31" s="45">
        <f>'Übersicht 2,5%'!L32</f>
        <v>54666.8244317744</v>
      </c>
      <c r="D31" s="45">
        <f t="shared" si="1"/>
        <v>273334.122158872</v>
      </c>
      <c r="E31" s="45">
        <f t="shared" si="1"/>
        <v>328000.9465906464</v>
      </c>
      <c r="F31" s="45">
        <f t="shared" si="1"/>
        <v>382667.77102242084</v>
      </c>
      <c r="G31" s="45">
        <f t="shared" si="1"/>
        <v>437334.5954541952</v>
      </c>
      <c r="H31" s="45">
        <f t="shared" si="1"/>
        <v>492001.4198859696</v>
      </c>
      <c r="I31" s="45">
        <f t="shared" si="1"/>
        <v>546668.244317744</v>
      </c>
      <c r="J31" s="45">
        <f t="shared" si="1"/>
        <v>601335.0687495185</v>
      </c>
      <c r="K31" s="45">
        <f t="shared" si="1"/>
        <v>656001.8931812928</v>
      </c>
      <c r="L31" s="45">
        <f t="shared" si="1"/>
        <v>710668.7176130672</v>
      </c>
      <c r="M31" s="45">
        <f t="shared" si="1"/>
        <v>765335.5420448417</v>
      </c>
      <c r="N31" s="45">
        <f t="shared" si="1"/>
        <v>820002.366476616</v>
      </c>
      <c r="O31" s="45">
        <f t="shared" si="1"/>
        <v>874669.1909083904</v>
      </c>
      <c r="P31" s="45">
        <f t="shared" si="1"/>
        <v>929336.0153401649</v>
      </c>
      <c r="Q31" s="45">
        <f t="shared" si="1"/>
        <v>984002.8397719392</v>
      </c>
      <c r="R31" s="45">
        <f t="shared" si="1"/>
        <v>1038669.6642037136</v>
      </c>
      <c r="S31" s="46">
        <f t="shared" si="1"/>
        <v>1093336.488635488</v>
      </c>
    </row>
    <row r="32" spans="1:19" ht="11.25">
      <c r="A32" s="42">
        <f>'Übersicht 2,5%'!A33</f>
        <v>37</v>
      </c>
      <c r="B32" s="44">
        <f>'Übersicht 2,5%'!F33</f>
        <v>67</v>
      </c>
      <c r="C32" s="45">
        <f>'Übersicht 2,5%'!L33</f>
        <v>56245.61704268336</v>
      </c>
      <c r="D32" s="45">
        <f t="shared" si="1"/>
        <v>281228.08521341684</v>
      </c>
      <c r="E32" s="45">
        <f t="shared" si="1"/>
        <v>337473.7022561002</v>
      </c>
      <c r="F32" s="45">
        <f t="shared" si="1"/>
        <v>393719.31929878355</v>
      </c>
      <c r="G32" s="45">
        <f t="shared" si="1"/>
        <v>449964.9363414669</v>
      </c>
      <c r="H32" s="45">
        <f t="shared" si="1"/>
        <v>506210.55338415026</v>
      </c>
      <c r="I32" s="45">
        <f t="shared" si="1"/>
        <v>562456.1704268337</v>
      </c>
      <c r="J32" s="45">
        <f t="shared" si="1"/>
        <v>618701.787469517</v>
      </c>
      <c r="K32" s="45">
        <f t="shared" si="1"/>
        <v>674947.4045122004</v>
      </c>
      <c r="L32" s="45">
        <f t="shared" si="1"/>
        <v>731193.0215548837</v>
      </c>
      <c r="M32" s="45">
        <f t="shared" si="1"/>
        <v>787438.6385975671</v>
      </c>
      <c r="N32" s="45">
        <f t="shared" si="1"/>
        <v>843684.2556402504</v>
      </c>
      <c r="O32" s="45">
        <f t="shared" si="1"/>
        <v>899929.8726829338</v>
      </c>
      <c r="P32" s="45">
        <f t="shared" si="1"/>
        <v>956175.4897256172</v>
      </c>
      <c r="Q32" s="45">
        <f t="shared" si="1"/>
        <v>1012421.1067683005</v>
      </c>
      <c r="R32" s="45">
        <f t="shared" si="1"/>
        <v>1068666.7238109838</v>
      </c>
      <c r="S32" s="46">
        <f t="shared" si="1"/>
        <v>1124912.3408536674</v>
      </c>
    </row>
    <row r="33" spans="1:19" ht="11.25">
      <c r="A33" s="42">
        <f>'Übersicht 2,5%'!A34</f>
        <v>36</v>
      </c>
      <c r="B33" s="44">
        <f>'Übersicht 2,5%'!F34</f>
        <v>67</v>
      </c>
      <c r="C33" s="45">
        <f>'Übersicht 2,5%'!L34</f>
        <v>57813.739540459</v>
      </c>
      <c r="D33" s="45">
        <f t="shared" si="1"/>
        <v>289068.697702295</v>
      </c>
      <c r="E33" s="45">
        <f t="shared" si="1"/>
        <v>346882.437242754</v>
      </c>
      <c r="F33" s="45">
        <f t="shared" si="1"/>
        <v>404696.176783213</v>
      </c>
      <c r="G33" s="45">
        <f t="shared" si="1"/>
        <v>462509.916323672</v>
      </c>
      <c r="H33" s="45">
        <f t="shared" si="1"/>
        <v>520323.655864131</v>
      </c>
      <c r="I33" s="45">
        <f t="shared" si="1"/>
        <v>578137.39540459</v>
      </c>
      <c r="J33" s="45">
        <f t="shared" si="1"/>
        <v>635951.134945049</v>
      </c>
      <c r="K33" s="45">
        <f t="shared" si="1"/>
        <v>693764.874485508</v>
      </c>
      <c r="L33" s="45">
        <f t="shared" si="1"/>
        <v>751578.614025967</v>
      </c>
      <c r="M33" s="45">
        <f t="shared" si="1"/>
        <v>809392.353566426</v>
      </c>
      <c r="N33" s="45">
        <f t="shared" si="1"/>
        <v>867206.093106885</v>
      </c>
      <c r="O33" s="45">
        <f t="shared" si="1"/>
        <v>925019.832647344</v>
      </c>
      <c r="P33" s="45">
        <f t="shared" si="1"/>
        <v>982833.572187803</v>
      </c>
      <c r="Q33" s="45">
        <f t="shared" si="1"/>
        <v>1040647.311728262</v>
      </c>
      <c r="R33" s="45">
        <f t="shared" si="1"/>
        <v>1098461.051268721</v>
      </c>
      <c r="S33" s="46">
        <f t="shared" si="1"/>
        <v>1156274.79080918</v>
      </c>
    </row>
    <row r="34" spans="1:19" ht="11.25">
      <c r="A34" s="53">
        <f>'Übersicht 2,5%'!A35</f>
        <v>35</v>
      </c>
      <c r="B34" s="54">
        <f>'Übersicht 2,5%'!F35</f>
        <v>67</v>
      </c>
      <c r="C34" s="55">
        <f>'Übersicht 2,5%'!L35</f>
        <v>59424.165955582925</v>
      </c>
      <c r="D34" s="55">
        <f t="shared" si="1"/>
        <v>297120.8297779146</v>
      </c>
      <c r="E34" s="55">
        <f t="shared" si="1"/>
        <v>356544.99573349755</v>
      </c>
      <c r="F34" s="55">
        <f t="shared" si="1"/>
        <v>415969.1616890805</v>
      </c>
      <c r="G34" s="55">
        <f t="shared" si="1"/>
        <v>475393.3276446634</v>
      </c>
      <c r="H34" s="55">
        <f t="shared" si="1"/>
        <v>534817.4936002463</v>
      </c>
      <c r="I34" s="55">
        <f t="shared" si="1"/>
        <v>594241.6595558292</v>
      </c>
      <c r="J34" s="55">
        <f t="shared" si="1"/>
        <v>653665.8255114122</v>
      </c>
      <c r="K34" s="55">
        <f t="shared" si="1"/>
        <v>713089.9914669951</v>
      </c>
      <c r="L34" s="55">
        <f t="shared" si="1"/>
        <v>772514.157422578</v>
      </c>
      <c r="M34" s="55">
        <f t="shared" si="1"/>
        <v>831938.323378161</v>
      </c>
      <c r="N34" s="55">
        <f t="shared" si="1"/>
        <v>891362.4893337439</v>
      </c>
      <c r="O34" s="55">
        <f t="shared" si="1"/>
        <v>950786.6552893268</v>
      </c>
      <c r="P34" s="55">
        <f t="shared" si="1"/>
        <v>1010210.8212449097</v>
      </c>
      <c r="Q34" s="55">
        <f t="shared" si="1"/>
        <v>1069634.9872004925</v>
      </c>
      <c r="R34" s="55">
        <f t="shared" si="1"/>
        <v>1129059.1531560756</v>
      </c>
      <c r="S34" s="56">
        <f t="shared" si="1"/>
        <v>1188483.3191116585</v>
      </c>
    </row>
    <row r="35" spans="1:19" ht="11.25">
      <c r="A35" s="42">
        <f>'Übersicht 2,5%'!A36</f>
        <v>34</v>
      </c>
      <c r="B35" s="44">
        <f>'Übersicht 2,5%'!F36</f>
        <v>67</v>
      </c>
      <c r="C35" s="45">
        <f>'Übersicht 2,5%'!L36</f>
        <v>61078.013246268936</v>
      </c>
      <c r="D35" s="45">
        <f aca="true" t="shared" si="2" ref="D35:S49">$C35*(D$3/$C$3)</f>
        <v>305390.0662313447</v>
      </c>
      <c r="E35" s="45">
        <f t="shared" si="2"/>
        <v>366468.0794776136</v>
      </c>
      <c r="F35" s="45">
        <f t="shared" si="2"/>
        <v>427546.0927238825</v>
      </c>
      <c r="G35" s="45">
        <f t="shared" si="2"/>
        <v>488624.1059701515</v>
      </c>
      <c r="H35" s="45">
        <f t="shared" si="2"/>
        <v>549702.1192164205</v>
      </c>
      <c r="I35" s="45">
        <f t="shared" si="2"/>
        <v>610780.1324626894</v>
      </c>
      <c r="J35" s="45">
        <f t="shared" si="2"/>
        <v>671858.1457089583</v>
      </c>
      <c r="K35" s="45">
        <f t="shared" si="2"/>
        <v>732936.1589552272</v>
      </c>
      <c r="L35" s="45">
        <f t="shared" si="2"/>
        <v>794014.1722014962</v>
      </c>
      <c r="M35" s="45">
        <f t="shared" si="2"/>
        <v>855092.185447765</v>
      </c>
      <c r="N35" s="45">
        <f t="shared" si="2"/>
        <v>916170.198694034</v>
      </c>
      <c r="O35" s="45">
        <f t="shared" si="2"/>
        <v>977248.211940303</v>
      </c>
      <c r="P35" s="45">
        <f t="shared" si="2"/>
        <v>1038326.225186572</v>
      </c>
      <c r="Q35" s="45">
        <f t="shared" si="2"/>
        <v>1099404.238432841</v>
      </c>
      <c r="R35" s="45">
        <f t="shared" si="2"/>
        <v>1160482.2516791099</v>
      </c>
      <c r="S35" s="46">
        <f t="shared" si="2"/>
        <v>1221560.2649253788</v>
      </c>
    </row>
    <row r="36" spans="1:19" ht="11.25">
      <c r="A36" s="42">
        <f>'Übersicht 2,5%'!A37</f>
        <v>33</v>
      </c>
      <c r="B36" s="44">
        <f>'Übersicht 2,5%'!F37</f>
        <v>67</v>
      </c>
      <c r="C36" s="45">
        <f>'Übersicht 2,5%'!L37</f>
        <v>62833.36405258832</v>
      </c>
      <c r="D36" s="45">
        <f t="shared" si="2"/>
        <v>314166.8202629416</v>
      </c>
      <c r="E36" s="45">
        <f t="shared" si="2"/>
        <v>377000.1843155299</v>
      </c>
      <c r="F36" s="45">
        <f t="shared" si="2"/>
        <v>439833.54836811824</v>
      </c>
      <c r="G36" s="45">
        <f t="shared" si="2"/>
        <v>502666.91242070653</v>
      </c>
      <c r="H36" s="45">
        <f t="shared" si="2"/>
        <v>565500.2764732948</v>
      </c>
      <c r="I36" s="45">
        <f t="shared" si="2"/>
        <v>628333.6405258832</v>
      </c>
      <c r="J36" s="45">
        <f t="shared" si="2"/>
        <v>691167.0045784715</v>
      </c>
      <c r="K36" s="45">
        <f t="shared" si="2"/>
        <v>754000.3686310598</v>
      </c>
      <c r="L36" s="45">
        <f t="shared" si="2"/>
        <v>816833.7326836481</v>
      </c>
      <c r="M36" s="45">
        <f t="shared" si="2"/>
        <v>879667.0967362365</v>
      </c>
      <c r="N36" s="45">
        <f t="shared" si="2"/>
        <v>942500.4607888247</v>
      </c>
      <c r="O36" s="45">
        <f t="shared" si="2"/>
        <v>1005333.8248414131</v>
      </c>
      <c r="P36" s="45">
        <f t="shared" si="2"/>
        <v>1068167.1888940013</v>
      </c>
      <c r="Q36" s="45">
        <f t="shared" si="2"/>
        <v>1131000.5529465897</v>
      </c>
      <c r="R36" s="45">
        <f t="shared" si="2"/>
        <v>1193833.916999178</v>
      </c>
      <c r="S36" s="46">
        <f t="shared" si="2"/>
        <v>1256667.2810517664</v>
      </c>
    </row>
    <row r="37" spans="1:19" ht="11.25">
      <c r="A37" s="42">
        <f>'Übersicht 2,5%'!A38</f>
        <v>32</v>
      </c>
      <c r="B37" s="44">
        <f>'Übersicht 2,5%'!F38</f>
        <v>67</v>
      </c>
      <c r="C37" s="45">
        <f>'Übersicht 2,5%'!L38</f>
        <v>64578.61090753569</v>
      </c>
      <c r="D37" s="45">
        <f t="shared" si="2"/>
        <v>322893.0545376784</v>
      </c>
      <c r="E37" s="45">
        <f t="shared" si="2"/>
        <v>387471.66544521414</v>
      </c>
      <c r="F37" s="45">
        <f t="shared" si="2"/>
        <v>452050.2763527498</v>
      </c>
      <c r="G37" s="45">
        <f t="shared" si="2"/>
        <v>516628.8872602855</v>
      </c>
      <c r="H37" s="45">
        <f t="shared" si="2"/>
        <v>581207.4981678212</v>
      </c>
      <c r="I37" s="45">
        <f t="shared" si="2"/>
        <v>645786.1090753569</v>
      </c>
      <c r="J37" s="45">
        <f t="shared" si="2"/>
        <v>710364.7199828925</v>
      </c>
      <c r="K37" s="45">
        <f t="shared" si="2"/>
        <v>774943.3308904283</v>
      </c>
      <c r="L37" s="45">
        <f t="shared" si="2"/>
        <v>839521.9417979639</v>
      </c>
      <c r="M37" s="45">
        <f t="shared" si="2"/>
        <v>904100.5527054996</v>
      </c>
      <c r="N37" s="45">
        <f t="shared" si="2"/>
        <v>968679.1636130353</v>
      </c>
      <c r="O37" s="45">
        <f t="shared" si="2"/>
        <v>1033257.774520571</v>
      </c>
      <c r="P37" s="45">
        <f t="shared" si="2"/>
        <v>1097836.3854281066</v>
      </c>
      <c r="Q37" s="45">
        <f t="shared" si="2"/>
        <v>1162414.9963356424</v>
      </c>
      <c r="R37" s="45">
        <f t="shared" si="2"/>
        <v>1226993.607243178</v>
      </c>
      <c r="S37" s="46">
        <f t="shared" si="2"/>
        <v>1291572.2181507137</v>
      </c>
    </row>
    <row r="38" spans="1:19" ht="11.25">
      <c r="A38" s="42">
        <f>'Übersicht 2,5%'!A39</f>
        <v>31</v>
      </c>
      <c r="B38" s="44">
        <f>'Übersicht 2,5%'!F39</f>
        <v>67</v>
      </c>
      <c r="C38" s="45">
        <f>'Übersicht 2,5%'!L39</f>
        <v>66429.8522852039</v>
      </c>
      <c r="D38" s="45">
        <f t="shared" si="2"/>
        <v>332149.2614260195</v>
      </c>
      <c r="E38" s="45">
        <f t="shared" si="2"/>
        <v>398579.1137112234</v>
      </c>
      <c r="F38" s="45">
        <f t="shared" si="2"/>
        <v>465008.96599642735</v>
      </c>
      <c r="G38" s="45">
        <f t="shared" si="2"/>
        <v>531438.8182816312</v>
      </c>
      <c r="H38" s="45">
        <f t="shared" si="2"/>
        <v>597868.6705668351</v>
      </c>
      <c r="I38" s="45">
        <f t="shared" si="2"/>
        <v>664298.522852039</v>
      </c>
      <c r="J38" s="45">
        <f t="shared" si="2"/>
        <v>730728.375137243</v>
      </c>
      <c r="K38" s="45">
        <f t="shared" si="2"/>
        <v>797158.2274224468</v>
      </c>
      <c r="L38" s="45">
        <f t="shared" si="2"/>
        <v>863588.0797076507</v>
      </c>
      <c r="M38" s="45">
        <f t="shared" si="2"/>
        <v>930017.9319928547</v>
      </c>
      <c r="N38" s="45">
        <f t="shared" si="2"/>
        <v>996447.7842780586</v>
      </c>
      <c r="O38" s="45">
        <f t="shared" si="2"/>
        <v>1062877.6365632624</v>
      </c>
      <c r="P38" s="45">
        <f t="shared" si="2"/>
        <v>1129307.4888484664</v>
      </c>
      <c r="Q38" s="45">
        <f t="shared" si="2"/>
        <v>1195737.3411336702</v>
      </c>
      <c r="R38" s="45">
        <f t="shared" si="2"/>
        <v>1262167.1934188742</v>
      </c>
      <c r="S38" s="46">
        <f t="shared" si="2"/>
        <v>1328597.045704078</v>
      </c>
    </row>
    <row r="39" spans="1:19" ht="11.25">
      <c r="A39" s="53">
        <f>'Übersicht 2,5%'!A40</f>
        <v>30</v>
      </c>
      <c r="B39" s="54">
        <f>'Übersicht 2,5%'!F40</f>
        <v>67</v>
      </c>
      <c r="C39" s="55">
        <f>'Übersicht 2,5%'!L40</f>
        <v>68271.40720244982</v>
      </c>
      <c r="D39" s="55">
        <f t="shared" si="2"/>
        <v>341357.03601224907</v>
      </c>
      <c r="E39" s="55">
        <f t="shared" si="2"/>
        <v>409628.4432146989</v>
      </c>
      <c r="F39" s="55">
        <f t="shared" si="2"/>
        <v>477899.85041714873</v>
      </c>
      <c r="G39" s="55">
        <f t="shared" si="2"/>
        <v>546171.2576195985</v>
      </c>
      <c r="H39" s="55">
        <f t="shared" si="2"/>
        <v>614442.6648220484</v>
      </c>
      <c r="I39" s="55">
        <f t="shared" si="2"/>
        <v>682714.0720244981</v>
      </c>
      <c r="J39" s="55">
        <f t="shared" si="2"/>
        <v>750985.479226948</v>
      </c>
      <c r="K39" s="55">
        <f t="shared" si="2"/>
        <v>819256.8864293979</v>
      </c>
      <c r="L39" s="55">
        <f t="shared" si="2"/>
        <v>887528.2936318476</v>
      </c>
      <c r="M39" s="55">
        <f t="shared" si="2"/>
        <v>955799.7008342975</v>
      </c>
      <c r="N39" s="55">
        <f t="shared" si="2"/>
        <v>1024071.1080367472</v>
      </c>
      <c r="O39" s="55">
        <f t="shared" si="2"/>
        <v>1092342.515239197</v>
      </c>
      <c r="P39" s="55">
        <f t="shared" si="2"/>
        <v>1160613.922441647</v>
      </c>
      <c r="Q39" s="55">
        <f t="shared" si="2"/>
        <v>1228885.3296440968</v>
      </c>
      <c r="R39" s="55">
        <f t="shared" si="2"/>
        <v>1297156.7368465464</v>
      </c>
      <c r="S39" s="56">
        <f t="shared" si="2"/>
        <v>1365428.1440489963</v>
      </c>
    </row>
    <row r="40" spans="1:19" ht="11.25">
      <c r="A40" s="42">
        <f>'Übersicht 2,5%'!A41</f>
        <v>29</v>
      </c>
      <c r="B40" s="44">
        <f>'Übersicht 2,5%'!F41</f>
        <v>67</v>
      </c>
      <c r="C40" s="45">
        <f>'Übersicht 2,5%'!L41</f>
        <v>70223.65125841528</v>
      </c>
      <c r="D40" s="45">
        <f t="shared" si="2"/>
        <v>351118.25629207643</v>
      </c>
      <c r="E40" s="45">
        <f t="shared" si="2"/>
        <v>421341.9075504917</v>
      </c>
      <c r="F40" s="45">
        <f t="shared" si="2"/>
        <v>491565.55880890694</v>
      </c>
      <c r="G40" s="45">
        <f t="shared" si="2"/>
        <v>561789.2100673222</v>
      </c>
      <c r="H40" s="45">
        <f t="shared" si="2"/>
        <v>632012.8613257376</v>
      </c>
      <c r="I40" s="45">
        <f t="shared" si="2"/>
        <v>702236.5125841529</v>
      </c>
      <c r="J40" s="45">
        <f t="shared" si="2"/>
        <v>772460.163842568</v>
      </c>
      <c r="K40" s="45">
        <f t="shared" si="2"/>
        <v>842683.8151009834</v>
      </c>
      <c r="L40" s="45">
        <f t="shared" si="2"/>
        <v>912907.4663593987</v>
      </c>
      <c r="M40" s="45">
        <f t="shared" si="2"/>
        <v>983131.1176178139</v>
      </c>
      <c r="N40" s="45">
        <f t="shared" si="2"/>
        <v>1053354.7688762292</v>
      </c>
      <c r="O40" s="45">
        <f t="shared" si="2"/>
        <v>1123578.4201346445</v>
      </c>
      <c r="P40" s="45">
        <f t="shared" si="2"/>
        <v>1193802.0713930598</v>
      </c>
      <c r="Q40" s="45">
        <f t="shared" si="2"/>
        <v>1264025.722651475</v>
      </c>
      <c r="R40" s="45">
        <f t="shared" si="2"/>
        <v>1334249.3739098904</v>
      </c>
      <c r="S40" s="46">
        <f t="shared" si="2"/>
        <v>1404473.0251683057</v>
      </c>
    </row>
    <row r="41" spans="1:19" ht="11.25">
      <c r="A41" s="42">
        <f>'Übersicht 2,5%'!A42</f>
        <v>28</v>
      </c>
      <c r="B41" s="44">
        <f>'Übersicht 2,5%'!F42</f>
        <v>67</v>
      </c>
      <c r="C41" s="45">
        <f>'Übersicht 2,5%'!L42</f>
        <v>72104.32118360691</v>
      </c>
      <c r="D41" s="45">
        <f t="shared" si="2"/>
        <v>360521.60591803456</v>
      </c>
      <c r="E41" s="45">
        <f t="shared" si="2"/>
        <v>432625.9271016414</v>
      </c>
      <c r="F41" s="45">
        <f t="shared" si="2"/>
        <v>504730.24828524835</v>
      </c>
      <c r="G41" s="45">
        <f t="shared" si="2"/>
        <v>576834.5694688553</v>
      </c>
      <c r="H41" s="45">
        <f t="shared" si="2"/>
        <v>648938.8906524621</v>
      </c>
      <c r="I41" s="45">
        <f t="shared" si="2"/>
        <v>721043.2118360691</v>
      </c>
      <c r="J41" s="45">
        <f t="shared" si="2"/>
        <v>793147.533019676</v>
      </c>
      <c r="K41" s="45">
        <f t="shared" si="2"/>
        <v>865251.8542032829</v>
      </c>
      <c r="L41" s="45">
        <f t="shared" si="2"/>
        <v>937356.1753868898</v>
      </c>
      <c r="M41" s="45">
        <f t="shared" si="2"/>
        <v>1009460.4965704967</v>
      </c>
      <c r="N41" s="45">
        <f t="shared" si="2"/>
        <v>1081564.8177541036</v>
      </c>
      <c r="O41" s="45">
        <f t="shared" si="2"/>
        <v>1153669.1389377106</v>
      </c>
      <c r="P41" s="45">
        <f t="shared" si="2"/>
        <v>1225773.4601213175</v>
      </c>
      <c r="Q41" s="45">
        <f t="shared" si="2"/>
        <v>1297877.7813049243</v>
      </c>
      <c r="R41" s="45">
        <f t="shared" si="2"/>
        <v>1369982.1024885313</v>
      </c>
      <c r="S41" s="46">
        <f t="shared" si="2"/>
        <v>1442086.4236721382</v>
      </c>
    </row>
    <row r="42" spans="1:19" ht="11.25">
      <c r="A42" s="42">
        <f>'Übersicht 2,5%'!A43</f>
        <v>27</v>
      </c>
      <c r="B42" s="44">
        <f>'Übersicht 2,5%'!F43</f>
        <v>67</v>
      </c>
      <c r="C42" s="45">
        <f>'Übersicht 2,5%'!L43</f>
        <v>74161.87577628501</v>
      </c>
      <c r="D42" s="45">
        <f t="shared" si="2"/>
        <v>370809.3788814251</v>
      </c>
      <c r="E42" s="45">
        <f t="shared" si="2"/>
        <v>444971.2546577101</v>
      </c>
      <c r="F42" s="45">
        <f t="shared" si="2"/>
        <v>519133.1304339951</v>
      </c>
      <c r="G42" s="45">
        <f t="shared" si="2"/>
        <v>593295.0062102801</v>
      </c>
      <c r="H42" s="45">
        <f t="shared" si="2"/>
        <v>667456.8819865652</v>
      </c>
      <c r="I42" s="45">
        <f t="shared" si="2"/>
        <v>741618.7577628501</v>
      </c>
      <c r="J42" s="45">
        <f t="shared" si="2"/>
        <v>815780.6335391351</v>
      </c>
      <c r="K42" s="45">
        <f t="shared" si="2"/>
        <v>889942.5093154202</v>
      </c>
      <c r="L42" s="45">
        <f t="shared" si="2"/>
        <v>964104.3850917052</v>
      </c>
      <c r="M42" s="45">
        <f t="shared" si="2"/>
        <v>1038266.2608679902</v>
      </c>
      <c r="N42" s="45">
        <f t="shared" si="2"/>
        <v>1112428.1366442752</v>
      </c>
      <c r="O42" s="45">
        <f t="shared" si="2"/>
        <v>1186590.0124205602</v>
      </c>
      <c r="P42" s="45">
        <f t="shared" si="2"/>
        <v>1260751.8881968453</v>
      </c>
      <c r="Q42" s="45">
        <f t="shared" si="2"/>
        <v>1334913.7639731304</v>
      </c>
      <c r="R42" s="45">
        <f t="shared" si="2"/>
        <v>1409075.6397494152</v>
      </c>
      <c r="S42" s="46">
        <f t="shared" si="2"/>
        <v>1483237.5155257003</v>
      </c>
    </row>
    <row r="43" spans="1:19" ht="11.25">
      <c r="A43" s="42">
        <f>'Übersicht 2,5%'!A44</f>
        <v>26</v>
      </c>
      <c r="B43" s="44">
        <f>'Übersicht 2,5%'!F44</f>
        <v>67</v>
      </c>
      <c r="C43" s="45">
        <f>'Übersicht 2,5%'!L44</f>
        <v>76210.60673194763</v>
      </c>
      <c r="D43" s="45">
        <f t="shared" si="2"/>
        <v>381053.03365973814</v>
      </c>
      <c r="E43" s="45">
        <f t="shared" si="2"/>
        <v>457263.64039168577</v>
      </c>
      <c r="F43" s="45">
        <f t="shared" si="2"/>
        <v>533474.2471236334</v>
      </c>
      <c r="G43" s="45">
        <f t="shared" si="2"/>
        <v>609684.853855581</v>
      </c>
      <c r="H43" s="45">
        <f t="shared" si="2"/>
        <v>685895.4605875287</v>
      </c>
      <c r="I43" s="45">
        <f t="shared" si="2"/>
        <v>762106.0673194763</v>
      </c>
      <c r="J43" s="45">
        <f t="shared" si="2"/>
        <v>838316.6740514239</v>
      </c>
      <c r="K43" s="45">
        <f t="shared" si="2"/>
        <v>914527.2807833715</v>
      </c>
      <c r="L43" s="45">
        <f t="shared" si="2"/>
        <v>990737.8875153192</v>
      </c>
      <c r="M43" s="45">
        <f t="shared" si="2"/>
        <v>1066948.4942472668</v>
      </c>
      <c r="N43" s="45">
        <f t="shared" si="2"/>
        <v>1143159.1009792145</v>
      </c>
      <c r="O43" s="45">
        <f t="shared" si="2"/>
        <v>1219369.707711162</v>
      </c>
      <c r="P43" s="45">
        <f t="shared" si="2"/>
        <v>1295580.3144431096</v>
      </c>
      <c r="Q43" s="45">
        <f t="shared" si="2"/>
        <v>1371790.9211750573</v>
      </c>
      <c r="R43" s="45">
        <f t="shared" si="2"/>
        <v>1448001.527907005</v>
      </c>
      <c r="S43" s="46">
        <f t="shared" si="2"/>
        <v>1524212.1346389526</v>
      </c>
    </row>
    <row r="44" spans="1:19" ht="11.25">
      <c r="A44" s="53">
        <f>'Übersicht 2,5%'!A45</f>
        <v>25</v>
      </c>
      <c r="B44" s="54">
        <f>'Übersicht 2,5%'!F45</f>
        <v>67</v>
      </c>
      <c r="C44" s="55">
        <f>'Übersicht 2,5%'!L45</f>
        <v>78380.16755962689</v>
      </c>
      <c r="D44" s="55">
        <f t="shared" si="2"/>
        <v>391900.8377981344</v>
      </c>
      <c r="E44" s="55">
        <f t="shared" si="2"/>
        <v>470281.00535776134</v>
      </c>
      <c r="F44" s="55">
        <f t="shared" si="2"/>
        <v>548661.1729173883</v>
      </c>
      <c r="G44" s="55">
        <f t="shared" si="2"/>
        <v>627041.3404770151</v>
      </c>
      <c r="H44" s="55">
        <f t="shared" si="2"/>
        <v>705421.508036642</v>
      </c>
      <c r="I44" s="55">
        <f t="shared" si="2"/>
        <v>783801.6755962688</v>
      </c>
      <c r="J44" s="55">
        <f t="shared" si="2"/>
        <v>862181.8431558958</v>
      </c>
      <c r="K44" s="55">
        <f t="shared" si="2"/>
        <v>940562.0107155227</v>
      </c>
      <c r="L44" s="55">
        <f t="shared" si="2"/>
        <v>1018942.1782751495</v>
      </c>
      <c r="M44" s="55">
        <f t="shared" si="2"/>
        <v>1097322.3458347765</v>
      </c>
      <c r="N44" s="55">
        <f t="shared" si="2"/>
        <v>1175702.5133944033</v>
      </c>
      <c r="O44" s="55">
        <f t="shared" si="2"/>
        <v>1254082.6809540302</v>
      </c>
      <c r="P44" s="55">
        <f t="shared" si="2"/>
        <v>1332462.8485136572</v>
      </c>
      <c r="Q44" s="55">
        <f t="shared" si="2"/>
        <v>1410843.016073284</v>
      </c>
      <c r="R44" s="55">
        <f t="shared" si="2"/>
        <v>1489223.183632911</v>
      </c>
      <c r="S44" s="56">
        <f t="shared" si="2"/>
        <v>1567603.3511925377</v>
      </c>
    </row>
    <row r="45" spans="1:19" ht="11.25">
      <c r="A45" s="42">
        <f>'Übersicht 2,5%'!A46</f>
        <v>24</v>
      </c>
      <c r="B45" s="44">
        <f>'Übersicht 2,5%'!F46</f>
        <v>67</v>
      </c>
      <c r="C45" s="45">
        <f>'Übersicht 2,5%'!L46</f>
        <v>80474.34906471625</v>
      </c>
      <c r="D45" s="45">
        <f t="shared" si="2"/>
        <v>402371.7453235813</v>
      </c>
      <c r="E45" s="45">
        <f t="shared" si="2"/>
        <v>482846.0943882975</v>
      </c>
      <c r="F45" s="45">
        <f t="shared" si="2"/>
        <v>563320.4434530138</v>
      </c>
      <c r="G45" s="45">
        <f t="shared" si="2"/>
        <v>643794.79251773</v>
      </c>
      <c r="H45" s="45">
        <f t="shared" si="2"/>
        <v>724269.1415824463</v>
      </c>
      <c r="I45" s="45">
        <f t="shared" si="2"/>
        <v>804743.4906471625</v>
      </c>
      <c r="J45" s="45">
        <f t="shared" si="2"/>
        <v>885217.8397118788</v>
      </c>
      <c r="K45" s="45">
        <f t="shared" si="2"/>
        <v>965692.188776595</v>
      </c>
      <c r="L45" s="45">
        <f t="shared" si="2"/>
        <v>1046166.5378413113</v>
      </c>
      <c r="M45" s="45">
        <f t="shared" si="2"/>
        <v>1126640.8869060276</v>
      </c>
      <c r="N45" s="45">
        <f t="shared" si="2"/>
        <v>1207115.235970744</v>
      </c>
      <c r="O45" s="45">
        <f t="shared" si="2"/>
        <v>1287589.58503546</v>
      </c>
      <c r="P45" s="45">
        <f t="shared" si="2"/>
        <v>1368063.9341001762</v>
      </c>
      <c r="Q45" s="45">
        <f t="shared" si="2"/>
        <v>1448538.2831648926</v>
      </c>
      <c r="R45" s="45">
        <f t="shared" si="2"/>
        <v>1529012.632229609</v>
      </c>
      <c r="S45" s="46">
        <f t="shared" si="2"/>
        <v>1609486.981294325</v>
      </c>
    </row>
    <row r="46" spans="1:19" ht="11.25">
      <c r="A46" s="42">
        <f>'Übersicht 2,5%'!A47</f>
        <v>23</v>
      </c>
      <c r="B46" s="44">
        <f>'Übersicht 2,5%'!F47</f>
        <v>67</v>
      </c>
      <c r="C46" s="45">
        <f>'Übersicht 2,5%'!L47</f>
        <v>82760.71923342362</v>
      </c>
      <c r="D46" s="45">
        <f t="shared" si="2"/>
        <v>413803.59616711806</v>
      </c>
      <c r="E46" s="45">
        <f t="shared" si="2"/>
        <v>496564.3154005417</v>
      </c>
      <c r="F46" s="45">
        <f t="shared" si="2"/>
        <v>579325.0346339653</v>
      </c>
      <c r="G46" s="45">
        <f t="shared" si="2"/>
        <v>662085.7538673889</v>
      </c>
      <c r="H46" s="45">
        <f t="shared" si="2"/>
        <v>744846.4731008125</v>
      </c>
      <c r="I46" s="45">
        <f t="shared" si="2"/>
        <v>827607.1923342361</v>
      </c>
      <c r="J46" s="45">
        <f t="shared" si="2"/>
        <v>910367.9115676598</v>
      </c>
      <c r="K46" s="45">
        <f t="shared" si="2"/>
        <v>993128.6308010834</v>
      </c>
      <c r="L46" s="45">
        <f t="shared" si="2"/>
        <v>1075889.350034507</v>
      </c>
      <c r="M46" s="45">
        <f t="shared" si="2"/>
        <v>1158650.0692679307</v>
      </c>
      <c r="N46" s="45">
        <f t="shared" si="2"/>
        <v>1241410.7885013542</v>
      </c>
      <c r="O46" s="45">
        <f t="shared" si="2"/>
        <v>1324171.5077347779</v>
      </c>
      <c r="P46" s="45">
        <f t="shared" si="2"/>
        <v>1406932.2269682016</v>
      </c>
      <c r="Q46" s="45">
        <f t="shared" si="2"/>
        <v>1489692.946201625</v>
      </c>
      <c r="R46" s="45">
        <f t="shared" si="2"/>
        <v>1572453.6654350488</v>
      </c>
      <c r="S46" s="46">
        <f t="shared" si="2"/>
        <v>1655214.3846684722</v>
      </c>
    </row>
    <row r="47" spans="1:19" ht="11.25">
      <c r="A47" s="42">
        <f>'Übersicht 2,5%'!A48</f>
        <v>22</v>
      </c>
      <c r="B47" s="44">
        <f>'Übersicht 2,5%'!F48</f>
        <v>67</v>
      </c>
      <c r="C47" s="45">
        <f>'Übersicht 2,5%'!L48</f>
        <v>85039.36154400026</v>
      </c>
      <c r="D47" s="45">
        <f t="shared" si="2"/>
        <v>425196.8077200013</v>
      </c>
      <c r="E47" s="45">
        <f t="shared" si="2"/>
        <v>510236.16926400154</v>
      </c>
      <c r="F47" s="45">
        <f t="shared" si="2"/>
        <v>595275.5308080019</v>
      </c>
      <c r="G47" s="45">
        <f t="shared" si="2"/>
        <v>680314.8923520021</v>
      </c>
      <c r="H47" s="45">
        <f t="shared" si="2"/>
        <v>765354.2538960023</v>
      </c>
      <c r="I47" s="45">
        <f t="shared" si="2"/>
        <v>850393.6154400026</v>
      </c>
      <c r="J47" s="45">
        <f t="shared" si="2"/>
        <v>935432.9769840029</v>
      </c>
      <c r="K47" s="45">
        <f t="shared" si="2"/>
        <v>1020472.3385280031</v>
      </c>
      <c r="L47" s="45">
        <f t="shared" si="2"/>
        <v>1105511.7000720033</v>
      </c>
      <c r="M47" s="45">
        <f t="shared" si="2"/>
        <v>1190551.0616160037</v>
      </c>
      <c r="N47" s="45">
        <f t="shared" si="2"/>
        <v>1275590.423160004</v>
      </c>
      <c r="O47" s="45">
        <f t="shared" si="2"/>
        <v>1360629.7847040042</v>
      </c>
      <c r="P47" s="45">
        <f t="shared" si="2"/>
        <v>1445669.1462480044</v>
      </c>
      <c r="Q47" s="45">
        <f t="shared" si="2"/>
        <v>1530708.5077920046</v>
      </c>
      <c r="R47" s="45">
        <f t="shared" si="2"/>
        <v>1615747.869336005</v>
      </c>
      <c r="S47" s="46">
        <f t="shared" si="2"/>
        <v>1700787.2308800053</v>
      </c>
    </row>
    <row r="48" spans="1:19" ht="11.25">
      <c r="A48" s="42">
        <f>'Übersicht 2,5%'!A49</f>
        <v>21</v>
      </c>
      <c r="B48" s="44">
        <f>'Übersicht 2,5%'!F49</f>
        <v>67</v>
      </c>
      <c r="C48" s="45">
        <f>'Übersicht 2,5%'!L49</f>
        <v>87449.92358089057</v>
      </c>
      <c r="D48" s="45">
        <f t="shared" si="2"/>
        <v>437249.61790445284</v>
      </c>
      <c r="E48" s="45">
        <f t="shared" si="2"/>
        <v>524699.5414853434</v>
      </c>
      <c r="F48" s="45">
        <f t="shared" si="2"/>
        <v>612149.465066234</v>
      </c>
      <c r="G48" s="45">
        <f t="shared" si="2"/>
        <v>699599.3886471245</v>
      </c>
      <c r="H48" s="45">
        <f t="shared" si="2"/>
        <v>787049.312228015</v>
      </c>
      <c r="I48" s="45">
        <f t="shared" si="2"/>
        <v>874499.2358089057</v>
      </c>
      <c r="J48" s="45">
        <f t="shared" si="2"/>
        <v>961949.1593897962</v>
      </c>
      <c r="K48" s="45">
        <f t="shared" si="2"/>
        <v>1049399.0829706867</v>
      </c>
      <c r="L48" s="45">
        <f t="shared" si="2"/>
        <v>1136849.0065515772</v>
      </c>
      <c r="M48" s="45">
        <f t="shared" si="2"/>
        <v>1224298.930132468</v>
      </c>
      <c r="N48" s="45">
        <f t="shared" si="2"/>
        <v>1311748.8537133585</v>
      </c>
      <c r="O48" s="45">
        <f t="shared" si="2"/>
        <v>1399198.777294249</v>
      </c>
      <c r="P48" s="45">
        <f t="shared" si="2"/>
        <v>1486648.7008751396</v>
      </c>
      <c r="Q48" s="45">
        <f t="shared" si="2"/>
        <v>1574098.62445603</v>
      </c>
      <c r="R48" s="45">
        <f t="shared" si="2"/>
        <v>1661548.5480369208</v>
      </c>
      <c r="S48" s="46">
        <f t="shared" si="2"/>
        <v>1748998.4716178114</v>
      </c>
    </row>
    <row r="49" spans="1:19" ht="11.25">
      <c r="A49" s="53">
        <f>'Übersicht 2,5%'!A50</f>
        <v>20</v>
      </c>
      <c r="B49" s="54">
        <f>'Übersicht 2,5%'!F50</f>
        <v>67</v>
      </c>
      <c r="C49" s="55">
        <f>'Übersicht 2,5%'!L50</f>
        <v>89853.48309356002</v>
      </c>
      <c r="D49" s="55">
        <f t="shared" si="2"/>
        <v>449267.4154678001</v>
      </c>
      <c r="E49" s="55">
        <f t="shared" si="2"/>
        <v>539120.8985613601</v>
      </c>
      <c r="F49" s="55">
        <f t="shared" si="2"/>
        <v>628974.3816549202</v>
      </c>
      <c r="G49" s="55">
        <f t="shared" si="2"/>
        <v>718827.8647484801</v>
      </c>
      <c r="H49" s="55">
        <f t="shared" si="2"/>
        <v>808681.3478420401</v>
      </c>
      <c r="I49" s="55">
        <f t="shared" si="2"/>
        <v>898534.8309356002</v>
      </c>
      <c r="J49" s="55">
        <f t="shared" si="2"/>
        <v>988388.3140291602</v>
      </c>
      <c r="K49" s="55">
        <f t="shared" si="2"/>
        <v>1078241.7971227202</v>
      </c>
      <c r="L49" s="55">
        <f t="shared" si="2"/>
        <v>1168095.2802162801</v>
      </c>
      <c r="M49" s="55">
        <f t="shared" si="2"/>
        <v>1257948.7633098403</v>
      </c>
      <c r="N49" s="55">
        <f t="shared" si="2"/>
        <v>1347802.2464034003</v>
      </c>
      <c r="O49" s="55">
        <f t="shared" si="2"/>
        <v>1437655.7294969603</v>
      </c>
      <c r="P49" s="55">
        <f t="shared" si="2"/>
        <v>1527509.2125905203</v>
      </c>
      <c r="Q49" s="55">
        <f t="shared" si="2"/>
        <v>1617362.6956840802</v>
      </c>
      <c r="R49" s="55">
        <f t="shared" si="2"/>
        <v>1707216.1787776405</v>
      </c>
      <c r="S49" s="56">
        <f t="shared" si="2"/>
        <v>1797069.6618712004</v>
      </c>
    </row>
    <row r="50" spans="1:19" ht="11.25">
      <c r="A50" s="42">
        <f>'Übersicht 2,5%'!A55</f>
        <v>15</v>
      </c>
      <c r="B50" s="44">
        <f>'Übersicht 2,5%'!F55</f>
        <v>67</v>
      </c>
      <c r="C50" s="45">
        <f>'Übersicht 2,5%'!L55</f>
        <v>102948.73242398907</v>
      </c>
      <c r="D50" s="45">
        <f>$C50*(D$3/$C$3)</f>
        <v>514743.6621199454</v>
      </c>
      <c r="E50" s="45">
        <f aca="true" t="shared" si="3" ref="E50:S51">$C50*(E$3/$C$3)</f>
        <v>617692.3945439344</v>
      </c>
      <c r="F50" s="45">
        <f t="shared" si="3"/>
        <v>720641.1269679235</v>
      </c>
      <c r="G50" s="45">
        <f t="shared" si="3"/>
        <v>823589.8593919126</v>
      </c>
      <c r="H50" s="45">
        <f t="shared" si="3"/>
        <v>926538.5918159017</v>
      </c>
      <c r="I50" s="45">
        <f t="shared" si="3"/>
        <v>1029487.3242398908</v>
      </c>
      <c r="J50" s="45">
        <f t="shared" si="3"/>
        <v>1132436.05666388</v>
      </c>
      <c r="K50" s="45">
        <f t="shared" si="3"/>
        <v>1235384.7890878688</v>
      </c>
      <c r="L50" s="45">
        <f t="shared" si="3"/>
        <v>1338333.5215118579</v>
      </c>
      <c r="M50" s="45">
        <f t="shared" si="3"/>
        <v>1441282.253935847</v>
      </c>
      <c r="N50" s="45">
        <f t="shared" si="3"/>
        <v>1544230.986359836</v>
      </c>
      <c r="O50" s="45">
        <f t="shared" si="3"/>
        <v>1647179.7187838252</v>
      </c>
      <c r="P50" s="45">
        <f t="shared" si="3"/>
        <v>1750128.4512078143</v>
      </c>
      <c r="Q50" s="45">
        <f t="shared" si="3"/>
        <v>1853077.1836318034</v>
      </c>
      <c r="R50" s="45">
        <f t="shared" si="3"/>
        <v>1956025.9160557925</v>
      </c>
      <c r="S50" s="46">
        <f t="shared" si="3"/>
        <v>2058974.6484797816</v>
      </c>
    </row>
    <row r="51" spans="1:19" ht="11.25">
      <c r="A51" s="47">
        <f>'Übersicht 2,5%'!A60</f>
        <v>10</v>
      </c>
      <c r="B51" s="50">
        <f>'Übersicht 2,5%'!F60</f>
        <v>67</v>
      </c>
      <c r="C51" s="48">
        <f>'Übersicht 2,5%'!L60</f>
        <v>117803.1120817428</v>
      </c>
      <c r="D51" s="48">
        <f>$C51*(D$3/$C$3)</f>
        <v>589015.560408714</v>
      </c>
      <c r="E51" s="48">
        <f t="shared" si="3"/>
        <v>706818.6724904568</v>
      </c>
      <c r="F51" s="48">
        <f t="shared" si="3"/>
        <v>824621.7845721996</v>
      </c>
      <c r="G51" s="48">
        <f t="shared" si="3"/>
        <v>942424.8966539424</v>
      </c>
      <c r="H51" s="48">
        <f t="shared" si="3"/>
        <v>1060228.0087356851</v>
      </c>
      <c r="I51" s="48">
        <f t="shared" si="3"/>
        <v>1178031.120817428</v>
      </c>
      <c r="J51" s="48">
        <f t="shared" si="3"/>
        <v>1295834.2328991708</v>
      </c>
      <c r="K51" s="48">
        <f t="shared" si="3"/>
        <v>1413637.3449809137</v>
      </c>
      <c r="L51" s="48">
        <f t="shared" si="3"/>
        <v>1531440.4570626565</v>
      </c>
      <c r="M51" s="48">
        <f t="shared" si="3"/>
        <v>1649243.5691443991</v>
      </c>
      <c r="N51" s="48">
        <f t="shared" si="3"/>
        <v>1767046.681226142</v>
      </c>
      <c r="O51" s="48">
        <f t="shared" si="3"/>
        <v>1884849.7933078848</v>
      </c>
      <c r="P51" s="48">
        <f t="shared" si="3"/>
        <v>2002652.9053896277</v>
      </c>
      <c r="Q51" s="48">
        <f t="shared" si="3"/>
        <v>2120456.0174713703</v>
      </c>
      <c r="R51" s="48">
        <f t="shared" si="3"/>
        <v>2238259.129553113</v>
      </c>
      <c r="S51" s="49">
        <f t="shared" si="3"/>
        <v>2356062.241634856</v>
      </c>
    </row>
  </sheetData>
  <mergeCells count="1">
    <mergeCell ref="A1:S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E55"/>
  <sheetViews>
    <sheetView tabSelected="1" workbookViewId="0" topLeftCell="A19">
      <selection activeCell="B48" sqref="B48"/>
    </sheetView>
  </sheetViews>
  <sheetFormatPr defaultColWidth="11.421875" defaultRowHeight="12.75"/>
  <sheetData>
    <row r="4" spans="1:6" ht="12.75">
      <c r="A4">
        <v>1000</v>
      </c>
      <c r="B4" s="1">
        <v>0</v>
      </c>
      <c r="C4" s="1">
        <v>0.01</v>
      </c>
      <c r="D4" s="1">
        <v>0.02</v>
      </c>
      <c r="E4" s="1">
        <v>0.03</v>
      </c>
      <c r="F4" s="1">
        <v>0.04</v>
      </c>
    </row>
    <row r="5" spans="1:6" ht="12.75">
      <c r="A5">
        <v>1</v>
      </c>
      <c r="B5" s="2">
        <f>$A$4*12</f>
        <v>12000</v>
      </c>
      <c r="C5" s="2">
        <f>$A$4*12</f>
        <v>12000</v>
      </c>
      <c r="D5" s="2">
        <f>$A$4*12</f>
        <v>12000</v>
      </c>
      <c r="E5" s="2">
        <f>$A$4*12</f>
        <v>12000</v>
      </c>
      <c r="F5" s="2">
        <f>$A$4*12</f>
        <v>12000</v>
      </c>
    </row>
    <row r="6" spans="1:6" ht="12.75">
      <c r="A6">
        <v>2</v>
      </c>
      <c r="B6" s="2">
        <f>B5+($A$4*12)</f>
        <v>24000</v>
      </c>
      <c r="C6" s="2">
        <f>C5+(($A$4*12)*(1+C$4)^($A6-1))</f>
        <v>24120</v>
      </c>
      <c r="D6" s="2">
        <f>D5+(($A$4*12)*(1+D$4)^($A6-1))</f>
        <v>24240</v>
      </c>
      <c r="E6" s="2">
        <f>E5+(($A$4*12)*(1+E$4)^($A6-1))</f>
        <v>24360</v>
      </c>
      <c r="F6" s="2">
        <f>F5+(($A$4*12)*(1+F$4)^($A6-1))</f>
        <v>24480</v>
      </c>
    </row>
    <row r="7" spans="1:6" ht="12.75">
      <c r="A7">
        <v>3</v>
      </c>
      <c r="B7" s="2">
        <f aca="true" t="shared" si="0" ref="B7:B44">B6+($A$4*12)</f>
        <v>36000</v>
      </c>
      <c r="C7" s="2">
        <f aca="true" t="shared" si="1" ref="C7:C44">C6+(($A$4*12)*(1+C$4)^($A7-1))</f>
        <v>36361.2</v>
      </c>
      <c r="D7" s="2">
        <f aca="true" t="shared" si="2" ref="D7:D44">D6+(($A$4*12)*(1+D$4)^($A7-1))</f>
        <v>36724.8</v>
      </c>
      <c r="E7" s="2">
        <f aca="true" t="shared" si="3" ref="E7:E44">E6+(($A$4*12)*(1+E$4)^($A7-1))</f>
        <v>37090.8</v>
      </c>
      <c r="F7" s="2">
        <f aca="true" t="shared" si="4" ref="F7:F44">F6+(($A$4*12)*(1+F$4)^($A7-1))</f>
        <v>37459.2</v>
      </c>
    </row>
    <row r="8" spans="1:6" ht="12.75">
      <c r="A8">
        <v>4</v>
      </c>
      <c r="B8" s="2">
        <f t="shared" si="0"/>
        <v>48000</v>
      </c>
      <c r="C8" s="2">
        <f t="shared" si="1"/>
        <v>48724.812</v>
      </c>
      <c r="D8" s="2">
        <f t="shared" si="2"/>
        <v>49459.296</v>
      </c>
      <c r="E8" s="2">
        <f t="shared" si="3"/>
        <v>50203.524000000005</v>
      </c>
      <c r="F8" s="2">
        <f t="shared" si="4"/>
        <v>50957.568</v>
      </c>
    </row>
    <row r="9" spans="1:6" ht="12.75">
      <c r="A9">
        <v>5</v>
      </c>
      <c r="B9" s="2">
        <f t="shared" si="0"/>
        <v>60000</v>
      </c>
      <c r="C9" s="2">
        <f t="shared" si="1"/>
        <v>61212.060119999995</v>
      </c>
      <c r="D9" s="2">
        <f t="shared" si="2"/>
        <v>62448.481920000006</v>
      </c>
      <c r="E9" s="2">
        <f t="shared" si="3"/>
        <v>63709.629720000004</v>
      </c>
      <c r="F9" s="2">
        <f t="shared" si="4"/>
        <v>64995.870720000006</v>
      </c>
    </row>
    <row r="10" spans="1:6" ht="12.75">
      <c r="A10">
        <v>6</v>
      </c>
      <c r="B10" s="2">
        <f t="shared" si="0"/>
        <v>72000</v>
      </c>
      <c r="C10" s="2">
        <f t="shared" si="1"/>
        <v>73824.1807212</v>
      </c>
      <c r="D10" s="2">
        <f t="shared" si="2"/>
        <v>75697.4515584</v>
      </c>
      <c r="E10" s="2">
        <f t="shared" si="3"/>
        <v>77620.9186116</v>
      </c>
      <c r="F10" s="2">
        <f t="shared" si="4"/>
        <v>79595.7055488</v>
      </c>
    </row>
    <row r="11" spans="1:6" ht="12.75">
      <c r="A11">
        <v>7</v>
      </c>
      <c r="B11" s="2">
        <f t="shared" si="0"/>
        <v>84000</v>
      </c>
      <c r="C11" s="2">
        <f t="shared" si="1"/>
        <v>86562.422528412</v>
      </c>
      <c r="D11" s="2">
        <f t="shared" si="2"/>
        <v>89211.400589568</v>
      </c>
      <c r="E11" s="2">
        <f t="shared" si="3"/>
        <v>91949.54616994801</v>
      </c>
      <c r="F11" s="2">
        <f t="shared" si="4"/>
        <v>94779.53377075201</v>
      </c>
    </row>
    <row r="12" spans="1:6" ht="12.75">
      <c r="A12">
        <v>8</v>
      </c>
      <c r="B12" s="2">
        <f t="shared" si="0"/>
        <v>96000</v>
      </c>
      <c r="C12" s="2">
        <f t="shared" si="1"/>
        <v>99428.04675369612</v>
      </c>
      <c r="D12" s="2">
        <f t="shared" si="2"/>
        <v>102995.62860135936</v>
      </c>
      <c r="E12" s="2">
        <f t="shared" si="3"/>
        <v>106708.03255504645</v>
      </c>
      <c r="F12" s="2">
        <f t="shared" si="4"/>
        <v>110570.71512158209</v>
      </c>
    </row>
    <row r="13" spans="1:6" ht="12.75">
      <c r="A13">
        <v>9</v>
      </c>
      <c r="B13" s="2">
        <f t="shared" si="0"/>
        <v>108000</v>
      </c>
      <c r="C13" s="2">
        <f t="shared" si="1"/>
        <v>112422.32722123308</v>
      </c>
      <c r="D13" s="2">
        <f t="shared" si="2"/>
        <v>117055.54117338655</v>
      </c>
      <c r="E13" s="2">
        <f t="shared" si="3"/>
        <v>121909.27353169784</v>
      </c>
      <c r="F13" s="2">
        <f t="shared" si="4"/>
        <v>126993.54372644538</v>
      </c>
    </row>
    <row r="14" spans="1:6" ht="12.75">
      <c r="A14">
        <v>10</v>
      </c>
      <c r="B14" s="2">
        <f t="shared" si="0"/>
        <v>120000</v>
      </c>
      <c r="C14" s="2">
        <f t="shared" si="1"/>
        <v>125546.55049344541</v>
      </c>
      <c r="D14" s="2">
        <f t="shared" si="2"/>
        <v>131396.65199685429</v>
      </c>
      <c r="E14" s="2">
        <f t="shared" si="3"/>
        <v>137566.55173764878</v>
      </c>
      <c r="F14" s="2">
        <f t="shared" si="4"/>
        <v>144073.2854755032</v>
      </c>
    </row>
    <row r="15" spans="1:6" ht="12.75">
      <c r="A15">
        <v>11</v>
      </c>
      <c r="B15" s="2">
        <f t="shared" si="0"/>
        <v>132000</v>
      </c>
      <c r="C15" s="2">
        <f t="shared" si="1"/>
        <v>138802.01599837985</v>
      </c>
      <c r="D15" s="2">
        <f t="shared" si="2"/>
        <v>146024.58503679137</v>
      </c>
      <c r="E15" s="2">
        <f t="shared" si="3"/>
        <v>153693.54828977823</v>
      </c>
      <c r="F15" s="2">
        <f t="shared" si="4"/>
        <v>161836.21689452333</v>
      </c>
    </row>
    <row r="16" spans="1:6" ht="12.75">
      <c r="A16">
        <v>12</v>
      </c>
      <c r="B16" s="2">
        <f t="shared" si="0"/>
        <v>144000</v>
      </c>
      <c r="C16" s="2">
        <f t="shared" si="1"/>
        <v>152190.03615836365</v>
      </c>
      <c r="D16" s="2">
        <f t="shared" si="2"/>
        <v>160945.07673752718</v>
      </c>
      <c r="E16" s="2">
        <f t="shared" si="3"/>
        <v>170304.3547384716</v>
      </c>
      <c r="F16" s="2">
        <f t="shared" si="4"/>
        <v>180309.66557030426</v>
      </c>
    </row>
    <row r="17" spans="1:6" ht="12.75">
      <c r="A17">
        <v>13</v>
      </c>
      <c r="B17" s="2">
        <f t="shared" si="0"/>
        <v>156000</v>
      </c>
      <c r="C17" s="2">
        <f t="shared" si="1"/>
        <v>165711.93651994728</v>
      </c>
      <c r="D17" s="2">
        <f t="shared" si="2"/>
        <v>176163.97827227772</v>
      </c>
      <c r="E17" s="2">
        <f t="shared" si="3"/>
        <v>187413.48538062573</v>
      </c>
      <c r="F17" s="2">
        <f t="shared" si="4"/>
        <v>199522.05219311645</v>
      </c>
    </row>
    <row r="18" spans="1:6" ht="12.75">
      <c r="A18">
        <v>14</v>
      </c>
      <c r="B18" s="2">
        <f t="shared" si="0"/>
        <v>168000</v>
      </c>
      <c r="C18" s="2">
        <f t="shared" si="1"/>
        <v>179369.05588514675</v>
      </c>
      <c r="D18" s="2">
        <f t="shared" si="2"/>
        <v>191687.25783772327</v>
      </c>
      <c r="E18" s="2">
        <f t="shared" si="3"/>
        <v>205035.8899420445</v>
      </c>
      <c r="F18" s="2">
        <f t="shared" si="4"/>
        <v>219502.93428084112</v>
      </c>
    </row>
    <row r="19" spans="1:6" ht="12.75">
      <c r="A19">
        <v>15</v>
      </c>
      <c r="B19" s="2">
        <f t="shared" si="0"/>
        <v>180000</v>
      </c>
      <c r="C19" s="2">
        <f t="shared" si="1"/>
        <v>193162.7464439982</v>
      </c>
      <c r="D19" s="2">
        <f t="shared" si="2"/>
        <v>207521.00299447775</v>
      </c>
      <c r="E19" s="2">
        <f t="shared" si="3"/>
        <v>223186.96664030585</v>
      </c>
      <c r="F19" s="2">
        <f t="shared" si="4"/>
        <v>240283.05165207476</v>
      </c>
    </row>
    <row r="20" spans="1:6" ht="12.75">
      <c r="A20">
        <v>16</v>
      </c>
      <c r="B20" s="2">
        <f t="shared" si="0"/>
        <v>192000</v>
      </c>
      <c r="C20" s="2">
        <f t="shared" si="1"/>
        <v>207094.3739084382</v>
      </c>
      <c r="D20" s="2">
        <f t="shared" si="2"/>
        <v>223671.4230543673</v>
      </c>
      <c r="E20" s="2">
        <f t="shared" si="3"/>
        <v>241882.575639515</v>
      </c>
      <c r="F20" s="2">
        <f t="shared" si="4"/>
        <v>261894.37371815776</v>
      </c>
    </row>
    <row r="21" spans="1:6" ht="12.75">
      <c r="A21">
        <v>17</v>
      </c>
      <c r="B21" s="2">
        <f t="shared" si="0"/>
        <v>204000</v>
      </c>
      <c r="C21" s="2">
        <f t="shared" si="1"/>
        <v>221165.31764752258</v>
      </c>
      <c r="D21" s="2">
        <f t="shared" si="2"/>
        <v>240144.85151545465</v>
      </c>
      <c r="E21" s="2">
        <f t="shared" si="3"/>
        <v>261139.05290870045</v>
      </c>
      <c r="F21" s="2">
        <f t="shared" si="4"/>
        <v>284370.1486668841</v>
      </c>
    </row>
    <row r="22" spans="1:6" ht="12.75">
      <c r="A22">
        <v>18</v>
      </c>
      <c r="B22" s="2">
        <f t="shared" si="0"/>
        <v>216000</v>
      </c>
      <c r="C22" s="2">
        <f t="shared" si="1"/>
        <v>235376.9708239978</v>
      </c>
      <c r="D22" s="2">
        <f t="shared" si="2"/>
        <v>256947.74854576375</v>
      </c>
      <c r="E22" s="2">
        <f t="shared" si="3"/>
        <v>280973.22449596145</v>
      </c>
      <c r="F22" s="2">
        <f t="shared" si="4"/>
        <v>307744.9546135595</v>
      </c>
    </row>
    <row r="23" spans="1:6" ht="12.75">
      <c r="A23">
        <v>19</v>
      </c>
      <c r="B23" s="2">
        <f t="shared" si="0"/>
        <v>228000</v>
      </c>
      <c r="C23" s="2">
        <f t="shared" si="1"/>
        <v>249730.7405322378</v>
      </c>
      <c r="D23" s="2">
        <f t="shared" si="2"/>
        <v>274086.703516679</v>
      </c>
      <c r="E23" s="2">
        <f t="shared" si="3"/>
        <v>301402.42123084026</v>
      </c>
      <c r="F23" s="2">
        <f t="shared" si="4"/>
        <v>332054.75279810186</v>
      </c>
    </row>
    <row r="24" spans="1:6" ht="12.75">
      <c r="A24">
        <v>20</v>
      </c>
      <c r="B24" s="2">
        <f t="shared" si="0"/>
        <v>240000</v>
      </c>
      <c r="C24" s="2">
        <f t="shared" si="1"/>
        <v>264228.0479375602</v>
      </c>
      <c r="D24" s="2">
        <f t="shared" si="2"/>
        <v>291568.4375870126</v>
      </c>
      <c r="E24" s="2">
        <f t="shared" si="3"/>
        <v>322444.4938677655</v>
      </c>
      <c r="F24" s="2">
        <f t="shared" si="4"/>
        <v>357336.94291002594</v>
      </c>
    </row>
    <row r="25" spans="1:6" ht="12.75">
      <c r="A25">
        <v>21</v>
      </c>
      <c r="B25" s="2">
        <f t="shared" si="0"/>
        <v>252000</v>
      </c>
      <c r="C25" s="2">
        <f t="shared" si="1"/>
        <v>278870.3284169358</v>
      </c>
      <c r="D25" s="2">
        <f t="shared" si="2"/>
        <v>309399.80633875285</v>
      </c>
      <c r="E25" s="2">
        <f t="shared" si="3"/>
        <v>344117.82868379843</v>
      </c>
      <c r="F25" s="2">
        <f t="shared" si="4"/>
        <v>383630.420626427</v>
      </c>
    </row>
    <row r="26" spans="1:6" ht="12.75">
      <c r="A26">
        <v>22</v>
      </c>
      <c r="B26" s="2">
        <f t="shared" si="0"/>
        <v>264000</v>
      </c>
      <c r="C26" s="2">
        <f t="shared" si="1"/>
        <v>293659.0317011052</v>
      </c>
      <c r="D26" s="2">
        <f t="shared" si="2"/>
        <v>327587.8024655279</v>
      </c>
      <c r="E26" s="2">
        <f t="shared" si="3"/>
        <v>366441.36354431236</v>
      </c>
      <c r="F26" s="2">
        <f t="shared" si="4"/>
        <v>410975.6374514841</v>
      </c>
    </row>
    <row r="27" spans="1:6" ht="12.75">
      <c r="A27">
        <v>23</v>
      </c>
      <c r="B27" s="2">
        <f t="shared" si="0"/>
        <v>276000</v>
      </c>
      <c r="C27" s="2">
        <f t="shared" si="1"/>
        <v>308595.62201811624</v>
      </c>
      <c r="D27" s="2">
        <f t="shared" si="2"/>
        <v>346139.55851483846</v>
      </c>
      <c r="E27" s="2">
        <f t="shared" si="3"/>
        <v>389434.6044506417</v>
      </c>
      <c r="F27" s="2">
        <f t="shared" si="4"/>
        <v>439414.6629495435</v>
      </c>
    </row>
    <row r="28" spans="1:6" ht="12.75">
      <c r="A28">
        <v>24</v>
      </c>
      <c r="B28" s="2">
        <f t="shared" si="0"/>
        <v>288000</v>
      </c>
      <c r="C28" s="2">
        <f t="shared" si="1"/>
        <v>323681.57823829737</v>
      </c>
      <c r="D28" s="2">
        <f t="shared" si="2"/>
        <v>365062.34968513524</v>
      </c>
      <c r="E28" s="2">
        <f t="shared" si="3"/>
        <v>413117.64258416096</v>
      </c>
      <c r="F28" s="2">
        <f t="shared" si="4"/>
        <v>468991.2494675253</v>
      </c>
    </row>
    <row r="29" spans="1:6" ht="12.75">
      <c r="A29">
        <v>25</v>
      </c>
      <c r="B29" s="2">
        <f t="shared" si="0"/>
        <v>300000</v>
      </c>
      <c r="C29" s="2">
        <f t="shared" si="1"/>
        <v>338918.39402068034</v>
      </c>
      <c r="D29" s="2">
        <f t="shared" si="2"/>
        <v>384363.59667883796</v>
      </c>
      <c r="E29" s="2">
        <f t="shared" si="3"/>
        <v>437511.1718616858</v>
      </c>
      <c r="F29" s="2">
        <f t="shared" si="4"/>
        <v>499750.8994462263</v>
      </c>
    </row>
    <row r="30" spans="1:6" ht="12.75">
      <c r="A30">
        <v>26</v>
      </c>
      <c r="B30" s="2">
        <f t="shared" si="0"/>
        <v>312000</v>
      </c>
      <c r="C30" s="2">
        <f t="shared" si="1"/>
        <v>354307.57796088717</v>
      </c>
      <c r="D30" s="2">
        <f t="shared" si="2"/>
        <v>404050.8686124147</v>
      </c>
      <c r="E30" s="2">
        <f t="shared" si="3"/>
        <v>462636.5070175364</v>
      </c>
      <c r="F30" s="2">
        <f t="shared" si="4"/>
        <v>531740.9354240753</v>
      </c>
    </row>
    <row r="31" spans="1:6" ht="12.75">
      <c r="A31">
        <v>27</v>
      </c>
      <c r="B31" s="2">
        <f t="shared" si="0"/>
        <v>324000</v>
      </c>
      <c r="C31" s="2">
        <f t="shared" si="1"/>
        <v>369850.653740496</v>
      </c>
      <c r="D31" s="2">
        <f t="shared" si="2"/>
        <v>424131.885984663</v>
      </c>
      <c r="E31" s="2">
        <f t="shared" si="3"/>
        <v>488515.60222806246</v>
      </c>
      <c r="F31" s="2">
        <f t="shared" si="4"/>
        <v>565010.5728410383</v>
      </c>
    </row>
    <row r="32" spans="1:6" ht="12.75">
      <c r="A32">
        <v>28</v>
      </c>
      <c r="B32" s="2">
        <f t="shared" si="0"/>
        <v>336000</v>
      </c>
      <c r="C32" s="2">
        <f t="shared" si="1"/>
        <v>385549.160277901</v>
      </c>
      <c r="D32" s="2">
        <f t="shared" si="2"/>
        <v>444614.5237043562</v>
      </c>
      <c r="E32" s="2">
        <f t="shared" si="3"/>
        <v>515171.07029490435</v>
      </c>
      <c r="F32" s="2">
        <f t="shared" si="4"/>
        <v>599610.9957546799</v>
      </c>
    </row>
    <row r="33" spans="1:6" ht="12.75">
      <c r="A33">
        <v>29</v>
      </c>
      <c r="B33" s="2">
        <f t="shared" si="0"/>
        <v>348000</v>
      </c>
      <c r="C33" s="2">
        <f t="shared" si="1"/>
        <v>401404.65188068</v>
      </c>
      <c r="D33" s="2">
        <f t="shared" si="2"/>
        <v>465506.81417844334</v>
      </c>
      <c r="E33" s="2">
        <f t="shared" si="3"/>
        <v>542626.2024037514</v>
      </c>
      <c r="F33" s="2">
        <f t="shared" si="4"/>
        <v>635595.4355848671</v>
      </c>
    </row>
    <row r="34" spans="1:6" ht="12.75">
      <c r="A34">
        <v>30</v>
      </c>
      <c r="B34" s="2">
        <f t="shared" si="0"/>
        <v>360000</v>
      </c>
      <c r="C34" s="2">
        <f t="shared" si="1"/>
        <v>417418.69839948684</v>
      </c>
      <c r="D34" s="2">
        <f t="shared" si="2"/>
        <v>486816.9504620122</v>
      </c>
      <c r="E34" s="2">
        <f t="shared" si="3"/>
        <v>570904.9884758639</v>
      </c>
      <c r="F34" s="2">
        <f t="shared" si="4"/>
        <v>673019.2530082619</v>
      </c>
    </row>
    <row r="35" spans="1:6" ht="12.75">
      <c r="A35">
        <v>31</v>
      </c>
      <c r="B35" s="2">
        <f t="shared" si="0"/>
        <v>372000</v>
      </c>
      <c r="C35" s="2">
        <f t="shared" si="1"/>
        <v>433592.8853834817</v>
      </c>
      <c r="D35" s="2">
        <f t="shared" si="2"/>
        <v>508553.2894712525</v>
      </c>
      <c r="E35" s="2">
        <f t="shared" si="3"/>
        <v>600032.1381301398</v>
      </c>
      <c r="F35" s="2">
        <f t="shared" si="4"/>
        <v>711940.0231285924</v>
      </c>
    </row>
    <row r="36" spans="1:6" ht="12.75">
      <c r="A36">
        <v>32</v>
      </c>
      <c r="B36" s="2">
        <f t="shared" si="0"/>
        <v>384000</v>
      </c>
      <c r="C36" s="2">
        <f t="shared" si="1"/>
        <v>449928.8142373165</v>
      </c>
      <c r="D36" s="2">
        <f t="shared" si="2"/>
        <v>530724.3552606775</v>
      </c>
      <c r="E36" s="2">
        <f t="shared" si="3"/>
        <v>630033.102274044</v>
      </c>
      <c r="F36" s="2">
        <f t="shared" si="4"/>
        <v>752417.6240537361</v>
      </c>
    </row>
    <row r="37" spans="1:6" ht="12.75">
      <c r="A37">
        <v>33</v>
      </c>
      <c r="B37" s="2">
        <f t="shared" si="0"/>
        <v>396000</v>
      </c>
      <c r="C37" s="2">
        <f t="shared" si="1"/>
        <v>466428.10237968963</v>
      </c>
      <c r="D37" s="2">
        <f t="shared" si="2"/>
        <v>553338.8423658911</v>
      </c>
      <c r="E37" s="2">
        <f t="shared" si="3"/>
        <v>660934.0953422652</v>
      </c>
      <c r="F37" s="2">
        <f t="shared" si="4"/>
        <v>794514.3290158856</v>
      </c>
    </row>
    <row r="38" spans="1:6" ht="12.75">
      <c r="A38">
        <v>34</v>
      </c>
      <c r="B38" s="2">
        <f t="shared" si="0"/>
        <v>408000</v>
      </c>
      <c r="C38" s="2">
        <f t="shared" si="1"/>
        <v>483092.3834034865</v>
      </c>
      <c r="D38" s="2">
        <f t="shared" si="2"/>
        <v>576405.6192132089</v>
      </c>
      <c r="E38" s="2">
        <f t="shared" si="3"/>
        <v>692762.1182025331</v>
      </c>
      <c r="F38" s="2">
        <f t="shared" si="4"/>
        <v>838294.902176521</v>
      </c>
    </row>
    <row r="39" spans="1:6" ht="12.75">
      <c r="A39">
        <v>35</v>
      </c>
      <c r="B39" s="2">
        <f t="shared" si="0"/>
        <v>420000</v>
      </c>
      <c r="C39" s="2">
        <f t="shared" si="1"/>
        <v>499923.3072375214</v>
      </c>
      <c r="D39" s="2">
        <f t="shared" si="2"/>
        <v>599933.731597473</v>
      </c>
      <c r="E39" s="2">
        <f t="shared" si="3"/>
        <v>725544.9817486091</v>
      </c>
      <c r="F39" s="2">
        <f t="shared" si="4"/>
        <v>883826.698263582</v>
      </c>
    </row>
    <row r="40" spans="1:6" ht="12.75">
      <c r="A40">
        <v>36</v>
      </c>
      <c r="B40" s="2">
        <f t="shared" si="0"/>
        <v>432000</v>
      </c>
      <c r="C40" s="2">
        <f t="shared" si="1"/>
        <v>516922.54030989663</v>
      </c>
      <c r="D40" s="2">
        <f t="shared" si="2"/>
        <v>623932.4062294224</v>
      </c>
      <c r="E40" s="2">
        <f t="shared" si="3"/>
        <v>759311.3312010674</v>
      </c>
      <c r="F40" s="2">
        <f t="shared" si="4"/>
        <v>931179.7661941253</v>
      </c>
    </row>
    <row r="41" spans="1:6" ht="12.75">
      <c r="A41">
        <v>37</v>
      </c>
      <c r="B41" s="2">
        <f t="shared" si="0"/>
        <v>444000</v>
      </c>
      <c r="C41" s="2">
        <f t="shared" si="1"/>
        <v>534091.7657129955</v>
      </c>
      <c r="D41" s="2">
        <f t="shared" si="2"/>
        <v>648411.0543540108</v>
      </c>
      <c r="E41" s="2">
        <f t="shared" si="3"/>
        <v>794090.6711370994</v>
      </c>
      <c r="F41" s="2">
        <f t="shared" si="4"/>
        <v>980426.9568418904</v>
      </c>
    </row>
    <row r="42" spans="1:6" ht="12.75">
      <c r="A42">
        <v>38</v>
      </c>
      <c r="B42" s="2">
        <f t="shared" si="0"/>
        <v>456000</v>
      </c>
      <c r="C42" s="2">
        <f t="shared" si="1"/>
        <v>551432.6833701255</v>
      </c>
      <c r="D42" s="2">
        <f t="shared" si="2"/>
        <v>673379.275441091</v>
      </c>
      <c r="E42" s="2">
        <f t="shared" si="3"/>
        <v>829913.3912712124</v>
      </c>
      <c r="F42" s="2">
        <f t="shared" si="4"/>
        <v>1031644.035115566</v>
      </c>
    </row>
    <row r="43" spans="1:6" ht="12.75">
      <c r="A43">
        <v>39</v>
      </c>
      <c r="B43" s="2">
        <f t="shared" si="0"/>
        <v>468000</v>
      </c>
      <c r="C43" s="2">
        <f t="shared" si="1"/>
        <v>568947.0102038267</v>
      </c>
      <c r="D43" s="2">
        <f t="shared" si="2"/>
        <v>698846.8609499128</v>
      </c>
      <c r="E43" s="2">
        <f t="shared" si="3"/>
        <v>866810.7930093487</v>
      </c>
      <c r="F43" s="2">
        <f t="shared" si="4"/>
        <v>1084909.7965201887</v>
      </c>
    </row>
    <row r="44" spans="1:6" ht="12.75">
      <c r="A44">
        <v>40</v>
      </c>
      <c r="B44" s="2">
        <f t="shared" si="0"/>
        <v>480000</v>
      </c>
      <c r="C44" s="2">
        <f t="shared" si="1"/>
        <v>586636.4803058649</v>
      </c>
      <c r="D44" s="2">
        <f t="shared" si="2"/>
        <v>724823.798168911</v>
      </c>
      <c r="E44" s="2">
        <f t="shared" si="3"/>
        <v>904815.1167996292</v>
      </c>
      <c r="F44" s="2">
        <f t="shared" si="4"/>
        <v>1140306.1883809962</v>
      </c>
    </row>
    <row r="47" spans="1:2" ht="12.75">
      <c r="A47" t="s">
        <v>6</v>
      </c>
      <c r="B47" s="3">
        <v>0.04</v>
      </c>
    </row>
    <row r="48" spans="1:2" ht="12.75">
      <c r="A48" t="s">
        <v>5</v>
      </c>
      <c r="B48" s="3">
        <v>0.03</v>
      </c>
    </row>
    <row r="50" spans="2:31" s="4" customFormat="1" ht="12.75"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4">
        <v>9</v>
      </c>
      <c r="K50" s="4">
        <v>10</v>
      </c>
      <c r="L50" s="4">
        <v>11</v>
      </c>
      <c r="M50" s="4">
        <v>12</v>
      </c>
      <c r="N50" s="4">
        <v>13</v>
      </c>
      <c r="O50" s="4">
        <v>14</v>
      </c>
      <c r="P50" s="4">
        <v>15</v>
      </c>
      <c r="Q50" s="4">
        <v>16</v>
      </c>
      <c r="R50" s="4">
        <v>17</v>
      </c>
      <c r="S50" s="4">
        <v>18</v>
      </c>
      <c r="T50" s="4">
        <v>19</v>
      </c>
      <c r="U50" s="4">
        <v>20</v>
      </c>
      <c r="V50" s="4">
        <v>21</v>
      </c>
      <c r="W50" s="4">
        <v>22</v>
      </c>
      <c r="X50" s="4">
        <v>23</v>
      </c>
      <c r="Y50" s="4">
        <v>24</v>
      </c>
      <c r="Z50" s="4">
        <v>25</v>
      </c>
      <c r="AA50" s="4">
        <v>26</v>
      </c>
      <c r="AB50" s="4">
        <v>27</v>
      </c>
      <c r="AC50" s="4">
        <v>28</v>
      </c>
      <c r="AD50" s="4">
        <v>29</v>
      </c>
      <c r="AE50" s="4">
        <v>30</v>
      </c>
    </row>
    <row r="51" spans="2:31" s="4" customFormat="1" ht="12.75">
      <c r="B51" s="4">
        <f>A52*12</f>
        <v>12000</v>
      </c>
      <c r="C51" s="4">
        <f>B51*(1+$B$48)</f>
        <v>12360</v>
      </c>
      <c r="D51" s="4">
        <f aca="true" t="shared" si="5" ref="D51:AE51">C51*(1+$B$48)</f>
        <v>12730.800000000001</v>
      </c>
      <c r="E51" s="4">
        <f t="shared" si="5"/>
        <v>13112.724000000002</v>
      </c>
      <c r="F51" s="4">
        <f t="shared" si="5"/>
        <v>13506.105720000003</v>
      </c>
      <c r="G51" s="4">
        <f t="shared" si="5"/>
        <v>13911.288891600003</v>
      </c>
      <c r="H51" s="4">
        <f t="shared" si="5"/>
        <v>14328.627558348004</v>
      </c>
      <c r="I51" s="4">
        <f t="shared" si="5"/>
        <v>14758.486385098444</v>
      </c>
      <c r="J51" s="4">
        <f t="shared" si="5"/>
        <v>15201.240976651397</v>
      </c>
      <c r="K51" s="4">
        <f t="shared" si="5"/>
        <v>15657.278205950939</v>
      </c>
      <c r="L51" s="4">
        <f t="shared" si="5"/>
        <v>16126.996552129467</v>
      </c>
      <c r="M51" s="4">
        <f t="shared" si="5"/>
        <v>16610.80644869335</v>
      </c>
      <c r="N51" s="4">
        <f t="shared" si="5"/>
        <v>17109.130642154152</v>
      </c>
      <c r="O51" s="4">
        <f t="shared" si="5"/>
        <v>17622.404561418778</v>
      </c>
      <c r="P51" s="4">
        <f t="shared" si="5"/>
        <v>18151.076698261342</v>
      </c>
      <c r="Q51" s="4">
        <f t="shared" si="5"/>
        <v>18695.608999209184</v>
      </c>
      <c r="R51" s="4">
        <f t="shared" si="5"/>
        <v>19256.47726918546</v>
      </c>
      <c r="S51" s="4">
        <f t="shared" si="5"/>
        <v>19834.171587261026</v>
      </c>
      <c r="T51" s="4">
        <f t="shared" si="5"/>
        <v>20429.196734878857</v>
      </c>
      <c r="U51" s="4">
        <f t="shared" si="5"/>
        <v>21042.072636925222</v>
      </c>
      <c r="V51" s="4">
        <f t="shared" si="5"/>
        <v>21673.33481603298</v>
      </c>
      <c r="W51" s="4">
        <f t="shared" si="5"/>
        <v>22323.53486051397</v>
      </c>
      <c r="X51" s="4">
        <f t="shared" si="5"/>
        <v>22993.24090632939</v>
      </c>
      <c r="Y51" s="4">
        <f t="shared" si="5"/>
        <v>23683.038133519272</v>
      </c>
      <c r="Z51" s="4">
        <f t="shared" si="5"/>
        <v>24393.529277524853</v>
      </c>
      <c r="AA51" s="4">
        <f t="shared" si="5"/>
        <v>25125.3351558506</v>
      </c>
      <c r="AB51" s="4">
        <f t="shared" si="5"/>
        <v>25879.09521052612</v>
      </c>
      <c r="AC51" s="4">
        <f t="shared" si="5"/>
        <v>26655.468066841906</v>
      </c>
      <c r="AD51" s="4">
        <f t="shared" si="5"/>
        <v>27455.132108847163</v>
      </c>
      <c r="AE51" s="4">
        <f t="shared" si="5"/>
        <v>28278.78607211258</v>
      </c>
    </row>
    <row r="52" spans="1:31" s="4" customFormat="1" ht="12.75">
      <c r="A52" s="4">
        <v>1000</v>
      </c>
      <c r="B52" s="4">
        <f>B51/12</f>
        <v>1000</v>
      </c>
      <c r="C52" s="4">
        <f aca="true" t="shared" si="6" ref="C52:AE52">C51/12</f>
        <v>1030</v>
      </c>
      <c r="D52" s="4">
        <f t="shared" si="6"/>
        <v>1060.9</v>
      </c>
      <c r="E52" s="4">
        <f t="shared" si="6"/>
        <v>1092.727</v>
      </c>
      <c r="F52" s="4">
        <f t="shared" si="6"/>
        <v>1125.5088100000003</v>
      </c>
      <c r="G52" s="4">
        <f t="shared" si="6"/>
        <v>1159.2740743000002</v>
      </c>
      <c r="H52" s="4">
        <f t="shared" si="6"/>
        <v>1194.0522965290004</v>
      </c>
      <c r="I52" s="4">
        <f t="shared" si="6"/>
        <v>1229.8738654248702</v>
      </c>
      <c r="J52" s="4">
        <f t="shared" si="6"/>
        <v>1266.7700813876165</v>
      </c>
      <c r="K52" s="4">
        <f t="shared" si="6"/>
        <v>1304.773183829245</v>
      </c>
      <c r="L52" s="4">
        <f t="shared" si="6"/>
        <v>1343.9163793441223</v>
      </c>
      <c r="M52" s="4">
        <f t="shared" si="6"/>
        <v>1384.233870724446</v>
      </c>
      <c r="N52" s="4">
        <f t="shared" si="6"/>
        <v>1425.7608868461793</v>
      </c>
      <c r="O52" s="4">
        <f t="shared" si="6"/>
        <v>1468.5337134515648</v>
      </c>
      <c r="P52" s="4">
        <f t="shared" si="6"/>
        <v>1512.5897248551119</v>
      </c>
      <c r="Q52" s="4">
        <f t="shared" si="6"/>
        <v>1557.9674166007653</v>
      </c>
      <c r="R52" s="4">
        <f t="shared" si="6"/>
        <v>1604.7064390987882</v>
      </c>
      <c r="S52" s="4">
        <f t="shared" si="6"/>
        <v>1652.8476322717522</v>
      </c>
      <c r="T52" s="4">
        <f t="shared" si="6"/>
        <v>1702.4330612399046</v>
      </c>
      <c r="U52" s="4">
        <f t="shared" si="6"/>
        <v>1753.5060530771018</v>
      </c>
      <c r="V52" s="4">
        <f t="shared" si="6"/>
        <v>1806.1112346694151</v>
      </c>
      <c r="W52" s="4">
        <f t="shared" si="6"/>
        <v>1860.2945717094974</v>
      </c>
      <c r="X52" s="4">
        <f t="shared" si="6"/>
        <v>1916.1034088607823</v>
      </c>
      <c r="Y52" s="4">
        <f t="shared" si="6"/>
        <v>1973.586511126606</v>
      </c>
      <c r="Z52" s="4">
        <f t="shared" si="6"/>
        <v>2032.7941064604045</v>
      </c>
      <c r="AA52" s="4">
        <f t="shared" si="6"/>
        <v>2093.7779296542167</v>
      </c>
      <c r="AB52" s="4">
        <f t="shared" si="6"/>
        <v>2156.5912675438435</v>
      </c>
      <c r="AC52" s="4">
        <f t="shared" si="6"/>
        <v>2221.2890055701587</v>
      </c>
      <c r="AD52" s="4">
        <f t="shared" si="6"/>
        <v>2287.9276757372636</v>
      </c>
      <c r="AE52" s="4">
        <f t="shared" si="6"/>
        <v>2356.565506009382</v>
      </c>
    </row>
    <row r="53" s="4" customFormat="1" ht="12.75"/>
    <row r="54" spans="1:31" s="4" customFormat="1" ht="12.75">
      <c r="A54" s="4" t="s">
        <v>7</v>
      </c>
      <c r="B54" s="4">
        <v>12000</v>
      </c>
      <c r="C54" s="4">
        <f>C51/(1+$B$47)^(C50-1)</f>
        <v>11884.615384615385</v>
      </c>
      <c r="D54" s="4">
        <f aca="true" t="shared" si="7" ref="D54:AE54">D51/(1+$B$47)^(D50-1)</f>
        <v>11770.34023668639</v>
      </c>
      <c r="E54" s="4">
        <f t="shared" si="7"/>
        <v>11657.163888256715</v>
      </c>
      <c r="F54" s="4">
        <f t="shared" si="7"/>
        <v>11545.075773946553</v>
      </c>
      <c r="G54" s="4">
        <f t="shared" si="7"/>
        <v>11434.065429966297</v>
      </c>
      <c r="H54" s="4">
        <f t="shared" si="7"/>
        <v>11324.1224931397</v>
      </c>
      <c r="I54" s="4">
        <f t="shared" si="7"/>
        <v>11215.236699936433</v>
      </c>
      <c r="J54" s="4">
        <f t="shared" si="7"/>
        <v>11107.397885513965</v>
      </c>
      <c r="K54" s="4">
        <f t="shared" si="7"/>
        <v>11000.595982768638</v>
      </c>
      <c r="L54" s="4">
        <f t="shared" si="7"/>
        <v>10894.821021395863</v>
      </c>
      <c r="M54" s="4">
        <f t="shared" si="7"/>
        <v>10790.063126959365</v>
      </c>
      <c r="N54" s="4">
        <f t="shared" si="7"/>
        <v>10686.31251996937</v>
      </c>
      <c r="O54" s="4">
        <f t="shared" si="7"/>
        <v>10583.559514969664</v>
      </c>
      <c r="P54" s="4">
        <f t="shared" si="7"/>
        <v>10481.794519633419</v>
      </c>
      <c r="Q54" s="4">
        <f t="shared" si="7"/>
        <v>10381.008033867713</v>
      </c>
      <c r="R54" s="4">
        <f t="shared" si="7"/>
        <v>10281.190648926675</v>
      </c>
      <c r="S54" s="4">
        <f t="shared" si="7"/>
        <v>10182.333046533151</v>
      </c>
      <c r="T54" s="4">
        <f t="shared" si="7"/>
        <v>10084.425998008792</v>
      </c>
      <c r="U54" s="4">
        <f t="shared" si="7"/>
        <v>9987.460363412554</v>
      </c>
      <c r="V54" s="4">
        <f t="shared" si="7"/>
        <v>9891.427090687434</v>
      </c>
      <c r="W54" s="4">
        <f t="shared" si="7"/>
        <v>9796.317214815437</v>
      </c>
      <c r="X54" s="4">
        <f t="shared" si="7"/>
        <v>9702.121856980673</v>
      </c>
      <c r="Y54" s="4">
        <f t="shared" si="7"/>
        <v>9608.832223740477</v>
      </c>
      <c r="Z54" s="4">
        <f t="shared" si="7"/>
        <v>9516.43960620451</v>
      </c>
      <c r="AA54" s="4">
        <f t="shared" si="7"/>
        <v>9424.935379221773</v>
      </c>
      <c r="AB54" s="4">
        <f t="shared" si="7"/>
        <v>9334.311000575412</v>
      </c>
      <c r="AC54" s="4">
        <f t="shared" si="7"/>
        <v>9244.558010185265</v>
      </c>
      <c r="AD54" s="4">
        <f t="shared" si="7"/>
        <v>9155.668029318096</v>
      </c>
      <c r="AE54" s="4">
        <f t="shared" si="7"/>
        <v>9067.632759805423</v>
      </c>
    </row>
    <row r="55" spans="1:31" s="4" customFormat="1" ht="12.75">
      <c r="A55" s="4" t="s">
        <v>8</v>
      </c>
      <c r="B55" s="4">
        <f>B54</f>
        <v>12000</v>
      </c>
      <c r="C55" s="4">
        <f>B55+C54</f>
        <v>23884.615384615383</v>
      </c>
      <c r="D55" s="4">
        <f aca="true" t="shared" si="8" ref="D55:AE55">C55+D54</f>
        <v>35654.95562130177</v>
      </c>
      <c r="E55" s="4">
        <f t="shared" si="8"/>
        <v>47312.119509558484</v>
      </c>
      <c r="F55" s="4">
        <f t="shared" si="8"/>
        <v>58857.19528350504</v>
      </c>
      <c r="G55" s="4">
        <f t="shared" si="8"/>
        <v>70291.26071347133</v>
      </c>
      <c r="H55" s="4">
        <f t="shared" si="8"/>
        <v>81615.38320661103</v>
      </c>
      <c r="I55" s="4">
        <f t="shared" si="8"/>
        <v>92830.61990654746</v>
      </c>
      <c r="J55" s="4">
        <f t="shared" si="8"/>
        <v>103938.01779206144</v>
      </c>
      <c r="K55" s="4">
        <f t="shared" si="8"/>
        <v>114938.61377483007</v>
      </c>
      <c r="L55" s="4">
        <f t="shared" si="8"/>
        <v>125833.43479622593</v>
      </c>
      <c r="M55" s="4">
        <f t="shared" si="8"/>
        <v>136623.4979231853</v>
      </c>
      <c r="N55" s="4">
        <f t="shared" si="8"/>
        <v>147309.81044315465</v>
      </c>
      <c r="O55" s="4">
        <f t="shared" si="8"/>
        <v>157893.36995812433</v>
      </c>
      <c r="P55" s="4">
        <f t="shared" si="8"/>
        <v>168375.16447775776</v>
      </c>
      <c r="Q55" s="4">
        <f t="shared" si="8"/>
        <v>178756.17251162548</v>
      </c>
      <c r="R55" s="4">
        <f t="shared" si="8"/>
        <v>189037.36316055217</v>
      </c>
      <c r="S55" s="4">
        <f t="shared" si="8"/>
        <v>199219.6962070853</v>
      </c>
      <c r="T55" s="4">
        <f t="shared" si="8"/>
        <v>209304.12220509409</v>
      </c>
      <c r="U55" s="4">
        <f t="shared" si="8"/>
        <v>219291.58256850665</v>
      </c>
      <c r="V55" s="4">
        <f t="shared" si="8"/>
        <v>229183.0096591941</v>
      </c>
      <c r="W55" s="4">
        <f t="shared" si="8"/>
        <v>238979.32687400954</v>
      </c>
      <c r="X55" s="4">
        <f t="shared" si="8"/>
        <v>248681.4487309902</v>
      </c>
      <c r="Y55" s="4">
        <f t="shared" si="8"/>
        <v>258290.28095473067</v>
      </c>
      <c r="Z55" s="4">
        <f t="shared" si="8"/>
        <v>267806.72056093515</v>
      </c>
      <c r="AA55" s="4">
        <f t="shared" si="8"/>
        <v>277231.6559401569</v>
      </c>
      <c r="AB55" s="4">
        <f t="shared" si="8"/>
        <v>286565.9669407323</v>
      </c>
      <c r="AC55" s="4">
        <f t="shared" si="8"/>
        <v>295810.5249509176</v>
      </c>
      <c r="AD55" s="4">
        <f t="shared" si="8"/>
        <v>304966.1929802357</v>
      </c>
      <c r="AE55" s="4">
        <f t="shared" si="8"/>
        <v>314033.8257400411</v>
      </c>
    </row>
    <row r="56" s="4" customFormat="1" ht="12.75"/>
    <row r="57" s="4" customFormat="1" ht="12.75"/>
    <row r="58" s="4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Joerg</cp:lastModifiedBy>
  <cp:lastPrinted>2008-04-08T14:43:30Z</cp:lastPrinted>
  <dcterms:created xsi:type="dcterms:W3CDTF">2008-04-01T13:06:24Z</dcterms:created>
  <dcterms:modified xsi:type="dcterms:W3CDTF">2008-04-28T16:51:27Z</dcterms:modified>
  <cp:category/>
  <cp:version/>
  <cp:contentType/>
  <cp:contentStatus/>
</cp:coreProperties>
</file>